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 Ingresos\4to Trimestre Ley de Disicplina Financiera 28022022 def\"/>
    </mc:Choice>
  </mc:AlternateContent>
  <bookViews>
    <workbookView xWindow="-120" yWindow="-120" windowWidth="21840" windowHeight="13740" firstSheet="1" activeTab="1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externalReferences>
    <externalReference r:id="rId5"/>
  </externalReferences>
  <definedNames>
    <definedName name="_xlnm.Print_Area" localSheetId="1">'6d. Servicios Personales x Cate'!$A$1:$I$38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C24" i="3"/>
  <c r="F23" i="3"/>
  <c r="B23" i="3"/>
  <c r="E22" i="3"/>
  <c r="A22" i="3"/>
  <c r="D21" i="3"/>
  <c r="G20" i="3"/>
  <c r="C20" i="3"/>
  <c r="F19" i="3"/>
  <c r="B19" i="3"/>
  <c r="E18" i="3"/>
  <c r="A18" i="3"/>
  <c r="D17" i="3"/>
  <c r="G16" i="3"/>
  <c r="C16" i="3"/>
  <c r="F15" i="3"/>
  <c r="B15" i="3"/>
  <c r="E14" i="3"/>
  <c r="A14" i="3"/>
  <c r="D13" i="3"/>
  <c r="G12" i="3"/>
  <c r="C12" i="3"/>
  <c r="F11" i="3"/>
  <c r="B11" i="3"/>
  <c r="E10" i="3"/>
  <c r="A10" i="3"/>
  <c r="D9" i="3"/>
  <c r="G8" i="3"/>
  <c r="C8" i="3"/>
  <c r="F7" i="3"/>
  <c r="B7" i="3"/>
  <c r="E6" i="3"/>
  <c r="A6" i="3"/>
  <c r="D5" i="3"/>
  <c r="G4" i="3"/>
  <c r="C4" i="3"/>
  <c r="F3" i="3"/>
  <c r="B3" i="3"/>
  <c r="E2" i="3"/>
  <c r="A2" i="3"/>
  <c r="D1" i="3"/>
  <c r="F24" i="3"/>
  <c r="B24" i="3"/>
  <c r="E23" i="3"/>
  <c r="A23" i="3"/>
  <c r="D22" i="3"/>
  <c r="G21" i="3"/>
  <c r="C21" i="3"/>
  <c r="F20" i="3"/>
  <c r="B20" i="3"/>
  <c r="E19" i="3"/>
  <c r="A19" i="3"/>
  <c r="D18" i="3"/>
  <c r="G17" i="3"/>
  <c r="C17" i="3"/>
  <c r="F16" i="3"/>
  <c r="B16" i="3"/>
  <c r="E15" i="3"/>
  <c r="A15" i="3"/>
  <c r="D14" i="3"/>
  <c r="G13" i="3"/>
  <c r="C13" i="3"/>
  <c r="F12" i="3"/>
  <c r="B12" i="3"/>
  <c r="E11" i="3"/>
  <c r="A11" i="3"/>
  <c r="D10" i="3"/>
  <c r="G9" i="3"/>
  <c r="C9" i="3"/>
  <c r="F8" i="3"/>
  <c r="B8" i="3"/>
  <c r="E7" i="3"/>
  <c r="A7" i="3"/>
  <c r="D6" i="3"/>
  <c r="G5" i="3"/>
  <c r="C5" i="3"/>
  <c r="F4" i="3"/>
  <c r="B4" i="3"/>
  <c r="E3" i="3"/>
  <c r="A3" i="3"/>
  <c r="D2" i="3"/>
  <c r="G1" i="3"/>
  <c r="C1" i="3"/>
  <c r="E24" i="3"/>
  <c r="A24" i="3"/>
  <c r="D23" i="3"/>
  <c r="G22" i="3"/>
  <c r="C22" i="3"/>
  <c r="F21" i="3"/>
  <c r="B21" i="3"/>
  <c r="E20" i="3"/>
  <c r="A20" i="3"/>
  <c r="D19" i="3"/>
  <c r="G18" i="3"/>
  <c r="C18" i="3"/>
  <c r="F17" i="3"/>
  <c r="B17" i="3"/>
  <c r="E16" i="3"/>
  <c r="A16" i="3"/>
  <c r="D15" i="3"/>
  <c r="G14" i="3"/>
  <c r="C14" i="3"/>
  <c r="F13" i="3"/>
  <c r="B13" i="3"/>
  <c r="E12" i="3"/>
  <c r="A12" i="3"/>
  <c r="D11" i="3"/>
  <c r="G10" i="3"/>
  <c r="C10" i="3"/>
  <c r="F9" i="3"/>
  <c r="B9" i="3"/>
  <c r="E8" i="3"/>
  <c r="A8" i="3"/>
  <c r="D7" i="3"/>
  <c r="G6" i="3"/>
  <c r="C6" i="3"/>
  <c r="F5" i="3"/>
  <c r="B5" i="3"/>
  <c r="E4" i="3"/>
  <c r="A4" i="3"/>
  <c r="D3" i="3"/>
  <c r="G2" i="3"/>
  <c r="C2" i="3"/>
  <c r="F1" i="3"/>
  <c r="B1" i="3"/>
  <c r="D24" i="3"/>
  <c r="G23" i="3"/>
  <c r="E21" i="3"/>
  <c r="C19" i="3"/>
  <c r="A17" i="3"/>
  <c r="F14" i="3"/>
  <c r="D12" i="3"/>
  <c r="B10" i="3"/>
  <c r="G7" i="3"/>
  <c r="E5" i="3"/>
  <c r="C3" i="3"/>
  <c r="C23" i="3"/>
  <c r="A21" i="3"/>
  <c r="F18" i="3"/>
  <c r="D16" i="3"/>
  <c r="B14" i="3"/>
  <c r="G11" i="3"/>
  <c r="E9" i="3"/>
  <c r="C7" i="3"/>
  <c r="A5" i="3"/>
  <c r="F2" i="3"/>
  <c r="F22" i="3"/>
  <c r="D20" i="3"/>
  <c r="B18" i="3"/>
  <c r="G15" i="3"/>
  <c r="E13" i="3"/>
  <c r="C11" i="3"/>
  <c r="A9" i="3"/>
  <c r="F6" i="3"/>
  <c r="D4" i="3"/>
  <c r="B2" i="3"/>
  <c r="B22" i="3"/>
  <c r="G19" i="3"/>
  <c r="E17" i="3"/>
  <c r="C15" i="3"/>
  <c r="A13" i="3"/>
  <c r="F10" i="3"/>
  <c r="D8" i="3"/>
  <c r="B6" i="3"/>
  <c r="G3" i="3"/>
  <c r="E1" i="3"/>
</calcChain>
</file>

<file path=xl/sharedStrings.xml><?xml version="1.0" encoding="utf-8"?>
<sst xmlns="http://schemas.openxmlformats.org/spreadsheetml/2006/main" count="61" uniqueCount="43">
  <si>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</si>
  <si>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</si>
  <si>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</si>
  <si>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</si>
  <si>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</si>
  <si>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</si>
  <si>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</si>
  <si>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</si>
  <si>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</si>
  <si>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</si>
  <si>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</si>
  <si>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</si>
  <si>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</si>
  <si>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</si>
  <si>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</si>
  <si>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</si>
  <si>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</si>
  <si>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</si>
  <si>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</si>
  <si>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</si>
  <si>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</si>
  <si>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</si>
  <si>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</si>
  <si>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</si>
  <si>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GOBIERNO DEL ESTADO DE MICHOACÁN DE OCAMPO</t>
  </si>
  <si>
    <t>* Nota: Los importes corresponden a las cifras presentadas por la Secretaría de Salud, y corresponden al Fondo de Aportaciones para los Servicios de Salud (FASSA), Convenio de Fortalecimiento a la Atención Médica (FAM); así como al Acuerdo para el Fortalecimiento de Acciones de Salud Pública en las Entidades (AFASPR).</t>
  </si>
  <si>
    <t>Entidad CP</t>
  </si>
  <si>
    <t>Etiquetado</t>
  </si>
  <si>
    <t>Pos.presupuestaria</t>
  </si>
  <si>
    <t>GEMC</t>
  </si>
  <si>
    <t>1</t>
  </si>
  <si>
    <t>995</t>
  </si>
  <si>
    <t/>
  </si>
  <si>
    <t>996</t>
  </si>
  <si>
    <t>2</t>
  </si>
  <si>
    <t>Resultado total</t>
  </si>
  <si>
    <t xml:space="preserve">
Aprobado</t>
  </si>
  <si>
    <t xml:space="preserve">
Ampliaciones/Reducciones</t>
  </si>
  <si>
    <t xml:space="preserve">
Modificado</t>
  </si>
  <si>
    <t xml:space="preserve">
Devengado</t>
  </si>
  <si>
    <t xml:space="preserve">
Pagado</t>
  </si>
  <si>
    <t xml:space="preserve">
Subejercicio (e)</t>
  </si>
  <si>
    <t>Periodo de Enero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</si>
</sst>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\-\ #,##0.00"/>
    <numFmt numFmtId="166" formatCode="#,##0.00&quot;*&quot;;\-\ #&quot;*&quot;\,##0.00&quot;*&quot;"/>
  </numFmts>
  <fonts count="30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/>
    <xf numFmtId="0" fontId="27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28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6" applyNumberFormat="0" applyAlignment="0" applyProtection="0"/>
    <xf numFmtId="0" fontId="16" fillId="4" borderId="21" applyNumberFormat="0" applyAlignment="0" applyProtection="0"/>
    <xf numFmtId="0" fontId="8" fillId="4" borderId="16" applyNumberFormat="0" applyAlignment="0" applyProtection="0"/>
    <xf numFmtId="0" fontId="10" fillId="0" borderId="18" applyNumberFormat="0" applyFill="0" applyAlignment="0" applyProtection="0"/>
    <xf numFmtId="0" fontId="9" fillId="5" borderId="17" applyNumberFormat="0" applyAlignment="0" applyProtection="0"/>
    <xf numFmtId="0" fontId="25" fillId="0" borderId="0" applyNumberFormat="0" applyFill="0" applyBorder="0" applyAlignment="0" applyProtection="0"/>
    <xf numFmtId="0" fontId="6" fillId="8" borderId="20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7" applyNumberFormat="0" applyFill="0" applyAlignment="0" applyProtection="0"/>
    <xf numFmtId="4" fontId="17" fillId="9" borderId="22" applyNumberFormat="0" applyProtection="0">
      <alignment vertical="center"/>
    </xf>
    <xf numFmtId="4" fontId="18" fillId="9" borderId="22" applyNumberFormat="0" applyProtection="0">
      <alignment vertical="center"/>
    </xf>
    <xf numFmtId="4" fontId="17" fillId="9" borderId="22" applyNumberFormat="0" applyProtection="0">
      <alignment horizontal="left" vertical="center" indent="1"/>
    </xf>
    <xf numFmtId="0" fontId="17" fillId="9" borderId="22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22" applyNumberFormat="0" applyProtection="0">
      <alignment horizontal="right" vertical="center"/>
    </xf>
    <xf numFmtId="4" fontId="19" fillId="12" borderId="22" applyNumberFormat="0" applyProtection="0">
      <alignment horizontal="right" vertical="center"/>
    </xf>
    <xf numFmtId="4" fontId="19" fillId="13" borderId="22" applyNumberFormat="0" applyProtection="0">
      <alignment horizontal="right" vertical="center"/>
    </xf>
    <xf numFmtId="4" fontId="19" fillId="14" borderId="22" applyNumberFormat="0" applyProtection="0">
      <alignment horizontal="right" vertical="center"/>
    </xf>
    <xf numFmtId="4" fontId="19" fillId="15" borderId="22" applyNumberFormat="0" applyProtection="0">
      <alignment horizontal="right" vertical="center"/>
    </xf>
    <xf numFmtId="4" fontId="19" fillId="16" borderId="22" applyNumberFormat="0" applyProtection="0">
      <alignment horizontal="right" vertical="center"/>
    </xf>
    <xf numFmtId="4" fontId="19" fillId="17" borderId="22" applyNumberFormat="0" applyProtection="0">
      <alignment horizontal="right" vertical="center"/>
    </xf>
    <xf numFmtId="4" fontId="19" fillId="18" borderId="22" applyNumberFormat="0" applyProtection="0">
      <alignment horizontal="right" vertical="center"/>
    </xf>
    <xf numFmtId="4" fontId="19" fillId="19" borderId="22" applyNumberFormat="0" applyProtection="0">
      <alignment horizontal="right" vertical="center"/>
    </xf>
    <xf numFmtId="4" fontId="17" fillId="20" borderId="23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22" applyNumberFormat="0" applyProtection="0">
      <alignment horizontal="right" vertical="center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6" fillId="22" borderId="22" applyNumberFormat="0" applyProtection="0">
      <alignment horizontal="left" vertical="center" indent="1"/>
    </xf>
    <xf numFmtId="0" fontId="6" fillId="22" borderId="22" applyNumberFormat="0" applyProtection="0">
      <alignment horizontal="left" vertical="top" indent="1"/>
    </xf>
    <xf numFmtId="0" fontId="6" fillId="10" borderId="22" applyNumberFormat="0" applyProtection="0">
      <alignment horizontal="left" vertical="center" indent="1"/>
    </xf>
    <xf numFmtId="0" fontId="6" fillId="10" borderId="22" applyNumberFormat="0" applyProtection="0">
      <alignment horizontal="left" vertical="top" indent="1"/>
    </xf>
    <xf numFmtId="0" fontId="6" fillId="23" borderId="22" applyNumberFormat="0" applyProtection="0">
      <alignment horizontal="left" vertical="center" indent="1"/>
    </xf>
    <xf numFmtId="0" fontId="6" fillId="23" borderId="22" applyNumberFormat="0" applyProtection="0">
      <alignment horizontal="left" vertical="top" indent="1"/>
    </xf>
    <xf numFmtId="0" fontId="6" fillId="21" borderId="22" applyNumberFormat="0" applyProtection="0">
      <alignment horizontal="left" vertical="center" indent="1"/>
    </xf>
    <xf numFmtId="0" fontId="6" fillId="21" borderId="22" applyNumberFormat="0" applyProtection="0">
      <alignment horizontal="left" vertical="top" indent="1"/>
    </xf>
    <xf numFmtId="0" fontId="6" fillId="24" borderId="24" applyNumberFormat="0">
      <protection locked="0"/>
    </xf>
    <xf numFmtId="4" fontId="19" fillId="25" borderId="22" applyNumberFormat="0" applyProtection="0">
      <alignment vertical="center"/>
    </xf>
    <xf numFmtId="4" fontId="21" fillId="25" borderId="22" applyNumberFormat="0" applyProtection="0">
      <alignment vertical="center"/>
    </xf>
    <xf numFmtId="4" fontId="19" fillId="25" borderId="22" applyNumberFormat="0" applyProtection="0">
      <alignment horizontal="left" vertical="center" indent="1"/>
    </xf>
    <xf numFmtId="0" fontId="19" fillId="25" borderId="22" applyNumberFormat="0" applyProtection="0">
      <alignment horizontal="left" vertical="top" indent="1"/>
    </xf>
    <xf numFmtId="4" fontId="19" fillId="21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19" fillId="10" borderId="22" applyNumberFormat="0" applyProtection="0">
      <alignment horizontal="left" vertical="center" indent="1"/>
    </xf>
    <xf numFmtId="0" fontId="19" fillId="10" borderId="22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22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quotePrefix="1" applyAlignment="1"/>
    <xf numFmtId="0" fontId="4" fillId="0" borderId="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7" fillId="10" borderId="0" xfId="22" applyNumberFormat="1">
      <alignment horizontal="left" vertical="center" indent="1"/>
    </xf>
    <xf numFmtId="0" fontId="19" fillId="10" borderId="22" xfId="53" applyNumberFormat="1">
      <alignment horizontal="left" vertical="center" indent="1"/>
    </xf>
    <xf numFmtId="165" fontId="19" fillId="21" borderId="22" xfId="51" applyNumberFormat="1">
      <alignment horizontal="right" vertical="center"/>
    </xf>
    <xf numFmtId="0" fontId="6" fillId="22" borderId="22" xfId="38" applyAlignment="1">
      <alignment horizontal="left" vertical="center" indent="2"/>
    </xf>
    <xf numFmtId="0" fontId="6" fillId="10" borderId="22" xfId="40" applyAlignment="1">
      <alignment horizontal="left" vertical="center" indent="3"/>
    </xf>
    <xf numFmtId="0" fontId="6" fillId="23" borderId="22" xfId="42" applyAlignment="1">
      <alignment horizontal="left" vertical="center" indent="4"/>
    </xf>
    <xf numFmtId="166" fontId="4" fillId="0" borderId="15" xfId="58" applyNumberFormat="1" applyFont="1" applyBorder="1" applyAlignment="1">
      <alignment horizontal="right" vertical="center" wrapText="1"/>
    </xf>
    <xf numFmtId="166" fontId="5" fillId="0" borderId="15" xfId="58" applyNumberFormat="1" applyFont="1" applyBorder="1" applyAlignment="1">
      <alignment horizontal="right" vertical="center" wrapText="1"/>
    </xf>
    <xf numFmtId="4" fontId="19" fillId="21" borderId="22" xfId="51" applyNumberFormat="1">
      <alignment horizontal="right" vertical="center"/>
    </xf>
    <xf numFmtId="0" fontId="19" fillId="10" borderId="22" xfId="53" quotePrefix="1" applyNumberFormat="1">
      <alignment horizontal="left" vertical="center" indent="1"/>
    </xf>
    <xf numFmtId="0" fontId="17" fillId="9" borderId="22" xfId="20" quotePrefix="1" applyNumberFormat="1">
      <alignment horizontal="left" vertical="center" indent="1"/>
    </xf>
    <xf numFmtId="4" fontId="17" fillId="9" borderId="22" xfId="18" applyNumberFormat="1">
      <alignment vertical="center"/>
    </xf>
    <xf numFmtId="0" fontId="17" fillId="10" borderId="0" xfId="22" quotePrefix="1" applyNumberFormat="1" applyAlignment="1">
      <alignment horizontal="left" vertical="center" indent="1"/>
    </xf>
    <xf numFmtId="0" fontId="6" fillId="22" borderId="22" xfId="39" quotePrefix="1" applyAlignment="1">
      <alignment horizontal="left" vertical="top" wrapText="1" inden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59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3187700</xdr:colOff>
      <xdr:row>0</xdr:row>
      <xdr:rowOff>0</xdr:rowOff>
    </xdr:to>
    <xdr:pic macro="[1]!DesignIconClicked">
      <xdr:nvPicPr>
        <xdr:cNvPr id="3" name="BExKIN6PVBBZBBPEQHRTTEUH2RJ4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1206500</xdr:colOff>
      <xdr:row>0</xdr:row>
      <xdr:rowOff>0</xdr:rowOff>
    </xdr:to>
    <xdr:pic macro="[1]!DesignIconClicked">
      <xdr:nvPicPr>
        <xdr:cNvPr id="4" name="BEx9B78HB8WUJP8F5QJPTI4VOOBZ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161924</xdr:rowOff>
    </xdr:from>
    <xdr:to>
      <xdr:col>9</xdr:col>
      <xdr:colOff>911225</xdr:colOff>
      <xdr:row>7</xdr:row>
      <xdr:rowOff>149224</xdr:rowOff>
    </xdr:to>
    <xdr:pic macro="[1]!DesignIconClicked">
      <xdr:nvPicPr>
        <xdr:cNvPr id="2" name="BExGPNB3O9HWVG9G802SY7HV7Z0U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23849"/>
          <a:ext cx="9331325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6350</xdr:rowOff>
    </xdr:from>
    <xdr:to>
      <xdr:col>1</xdr:col>
      <xdr:colOff>69850</xdr:colOff>
      <xdr:row>2</xdr:row>
      <xdr:rowOff>57150</xdr:rowOff>
    </xdr:to>
    <xdr:pic macro="[1]!DesignIconClicked">
      <xdr:nvPicPr>
        <xdr:cNvPr id="3" name="BEx78DLITJE206XT934917C4MMSD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19050</xdr:colOff>
      <xdr:row>2</xdr:row>
      <xdr:rowOff>82550</xdr:rowOff>
    </xdr:from>
    <xdr:to>
      <xdr:col>1</xdr:col>
      <xdr:colOff>69850</xdr:colOff>
      <xdr:row>2</xdr:row>
      <xdr:rowOff>133350</xdr:rowOff>
    </xdr:to>
    <xdr:pic macro="[1]!DesignIconClicked">
      <xdr:nvPicPr>
        <xdr:cNvPr id="4" name="BExGOUZJW2LCZ3L672QBN1L41PMV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6350</xdr:rowOff>
    </xdr:from>
    <xdr:to>
      <xdr:col>2</xdr:col>
      <xdr:colOff>79375</xdr:colOff>
      <xdr:row>2</xdr:row>
      <xdr:rowOff>57150</xdr:rowOff>
    </xdr:to>
    <xdr:pic macro="[1]!DesignIconClicked">
      <xdr:nvPicPr>
        <xdr:cNvPr id="5" name="BExKH4SJ5B6RBJLFPHSCKFQ1RS6B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28575</xdr:colOff>
      <xdr:row>2</xdr:row>
      <xdr:rowOff>82550</xdr:rowOff>
    </xdr:from>
    <xdr:to>
      <xdr:col>2</xdr:col>
      <xdr:colOff>79375</xdr:colOff>
      <xdr:row>2</xdr:row>
      <xdr:rowOff>133350</xdr:rowOff>
    </xdr:to>
    <xdr:pic macro="[1]!DesignIconClicked">
      <xdr:nvPicPr>
        <xdr:cNvPr id="6" name="BEx98GS6F7LZ79MX7LVWRIEUSI3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2</xdr:row>
      <xdr:rowOff>6350</xdr:rowOff>
    </xdr:from>
    <xdr:to>
      <xdr:col>3</xdr:col>
      <xdr:colOff>76200</xdr:colOff>
      <xdr:row>2</xdr:row>
      <xdr:rowOff>57150</xdr:rowOff>
    </xdr:to>
    <xdr:pic macro="[1]!DesignIconClicked">
      <xdr:nvPicPr>
        <xdr:cNvPr id="7" name="BExZL932WWX6NDAOMD5W3FTD6EL9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2</xdr:row>
      <xdr:rowOff>82550</xdr:rowOff>
    </xdr:from>
    <xdr:to>
      <xdr:col>3</xdr:col>
      <xdr:colOff>76200</xdr:colOff>
      <xdr:row>2</xdr:row>
      <xdr:rowOff>133350</xdr:rowOff>
    </xdr:to>
    <xdr:pic macro="[1]!DesignIconClicked">
      <xdr:nvPicPr>
        <xdr:cNvPr id="8" name="BExIKTTIHW2L92CRDG49ZPTEBO39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</xdr:row>
      <xdr:rowOff>6350</xdr:rowOff>
    </xdr:from>
    <xdr:to>
      <xdr:col>4</xdr:col>
      <xdr:colOff>69850</xdr:colOff>
      <xdr:row>2</xdr:row>
      <xdr:rowOff>57150</xdr:rowOff>
    </xdr:to>
    <xdr:pic macro="[1]!DesignIconClicked">
      <xdr:nvPicPr>
        <xdr:cNvPr id="9" name="BEx3QHDBP3RA0EPGZ0HEI4RC1Z6X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19050</xdr:colOff>
      <xdr:row>2</xdr:row>
      <xdr:rowOff>82550</xdr:rowOff>
    </xdr:from>
    <xdr:to>
      <xdr:col>4</xdr:col>
      <xdr:colOff>69850</xdr:colOff>
      <xdr:row>2</xdr:row>
      <xdr:rowOff>133350</xdr:rowOff>
    </xdr:to>
    <xdr:pic macro="[1]!DesignIconClicked">
      <xdr:nvPicPr>
        <xdr:cNvPr id="10" name="BExF0HHAX7WD3LM0R540O92YKR9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</xdr:row>
      <xdr:rowOff>6350</xdr:rowOff>
    </xdr:from>
    <xdr:to>
      <xdr:col>5</xdr:col>
      <xdr:colOff>82550</xdr:colOff>
      <xdr:row>2</xdr:row>
      <xdr:rowOff>57150</xdr:rowOff>
    </xdr:to>
    <xdr:pic macro="[1]!DesignIconClicked">
      <xdr:nvPicPr>
        <xdr:cNvPr id="11" name="BExTUT13T1W4WIC5IJ3HP8N6DONM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31750</xdr:colOff>
      <xdr:row>2</xdr:row>
      <xdr:rowOff>82550</xdr:rowOff>
    </xdr:from>
    <xdr:to>
      <xdr:col>5</xdr:col>
      <xdr:colOff>82550</xdr:colOff>
      <xdr:row>2</xdr:row>
      <xdr:rowOff>133350</xdr:rowOff>
    </xdr:to>
    <xdr:pic macro="[1]!DesignIconClicked">
      <xdr:nvPicPr>
        <xdr:cNvPr id="12" name="BExBAE1TB3E980YQH99NAI76PGBF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6350</xdr:rowOff>
    </xdr:from>
    <xdr:to>
      <xdr:col>6</xdr:col>
      <xdr:colOff>69850</xdr:colOff>
      <xdr:row>2</xdr:row>
      <xdr:rowOff>57150</xdr:rowOff>
    </xdr:to>
    <xdr:pic macro="[1]!DesignIconClicked">
      <xdr:nvPicPr>
        <xdr:cNvPr id="13" name="BExZV59ZLJ8UVB8UTALQQQ2PRWWA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19050</xdr:colOff>
      <xdr:row>2</xdr:row>
      <xdr:rowOff>82550</xdr:rowOff>
    </xdr:from>
    <xdr:to>
      <xdr:col>6</xdr:col>
      <xdr:colOff>69850</xdr:colOff>
      <xdr:row>2</xdr:row>
      <xdr:rowOff>133350</xdr:rowOff>
    </xdr:to>
    <xdr:pic macro="[1]!DesignIconClicked">
      <xdr:nvPicPr>
        <xdr:cNvPr id="14" name="BExVXUGFC6PN132RKHIK7AM2R2MH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</xdr:colOff>
      <xdr:row>2</xdr:row>
      <xdr:rowOff>6350</xdr:rowOff>
    </xdr:from>
    <xdr:to>
      <xdr:col>7</xdr:col>
      <xdr:colOff>82550</xdr:colOff>
      <xdr:row>2</xdr:row>
      <xdr:rowOff>57150</xdr:rowOff>
    </xdr:to>
    <xdr:pic macro="[1]!DesignIconClicked">
      <xdr:nvPicPr>
        <xdr:cNvPr id="15" name="BExF18047Q2DQDCYZENRIBGOWYXL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31750</xdr:colOff>
      <xdr:row>2</xdr:row>
      <xdr:rowOff>82550</xdr:rowOff>
    </xdr:from>
    <xdr:to>
      <xdr:col>7</xdr:col>
      <xdr:colOff>82550</xdr:colOff>
      <xdr:row>2</xdr:row>
      <xdr:rowOff>133350</xdr:rowOff>
    </xdr:to>
    <xdr:pic macro="[1]!DesignIconClicked">
      <xdr:nvPicPr>
        <xdr:cNvPr id="16" name="BExAWYHG0VK6I2WNVSRLJ03SM30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</xdr:row>
      <xdr:rowOff>6350</xdr:rowOff>
    </xdr:from>
    <xdr:to>
      <xdr:col>8</xdr:col>
      <xdr:colOff>69850</xdr:colOff>
      <xdr:row>2</xdr:row>
      <xdr:rowOff>57150</xdr:rowOff>
    </xdr:to>
    <xdr:pic macro="[1]!DesignIconClicked">
      <xdr:nvPicPr>
        <xdr:cNvPr id="17" name="BExKGJ7NML0FXSOF8JEKJY1BEUFT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19050</xdr:colOff>
      <xdr:row>2</xdr:row>
      <xdr:rowOff>82550</xdr:rowOff>
    </xdr:from>
    <xdr:to>
      <xdr:col>8</xdr:col>
      <xdr:colOff>69850</xdr:colOff>
      <xdr:row>2</xdr:row>
      <xdr:rowOff>133350</xdr:rowOff>
    </xdr:to>
    <xdr:pic macro="[1]!DesignIconClicked">
      <xdr:nvPicPr>
        <xdr:cNvPr id="18" name="BEx01AR99FD1WRXP57J5NXMCC0DN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2</xdr:row>
      <xdr:rowOff>6350</xdr:rowOff>
    </xdr:from>
    <xdr:to>
      <xdr:col>9</xdr:col>
      <xdr:colOff>82550</xdr:colOff>
      <xdr:row>2</xdr:row>
      <xdr:rowOff>57150</xdr:rowOff>
    </xdr:to>
    <xdr:pic macro="[1]!DesignIconClicked">
      <xdr:nvPicPr>
        <xdr:cNvPr id="19" name="BExVW6YYS33PPT2E6U5O5L8C3VUQ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31750</xdr:colOff>
      <xdr:row>2</xdr:row>
      <xdr:rowOff>82550</xdr:rowOff>
    </xdr:from>
    <xdr:to>
      <xdr:col>9</xdr:col>
      <xdr:colOff>82550</xdr:colOff>
      <xdr:row>2</xdr:row>
      <xdr:rowOff>133350</xdr:rowOff>
    </xdr:to>
    <xdr:pic macro="[1]!DesignIconClicked">
      <xdr:nvPicPr>
        <xdr:cNvPr id="20" name="BExH35VEIQSLA3OIUU9IYP8A6CWI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406400"/>
          <a:ext cx="50800" cy="5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 macro="[1]!DesignIconClicked">
      <xdr:nvPicPr>
        <xdr:cNvPr id="3" name="BEx5N82PHKWE9JFL4KDG6QN7596V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tabSelected="1" zoomScaleNormal="100" workbookViewId="0">
      <pane ySplit="8" topLeftCell="A9" activePane="bottomLeft" state="frozen"/>
      <selection activeCell="A2" sqref="A2"/>
      <selection pane="bottomLeft" activeCell="K13" sqref="K13"/>
    </sheetView>
  </sheetViews>
  <sheetFormatPr baseColWidth="10" defaultColWidth="11.42578125" defaultRowHeight="12.75" x14ac:dyDescent="0.2"/>
  <cols>
    <col min="1" max="1" width="0.85546875" customWidth="1"/>
    <col min="2" max="2" width="49.85546875" customWidth="1"/>
    <col min="3" max="8" width="18.28515625" customWidth="1"/>
    <col min="9" max="9" width="0.85546875" customWidth="1"/>
  </cols>
  <sheetData>
    <row r="1" spans="2:10" ht="5.25" customHeight="1" thickBot="1" x14ac:dyDescent="0.25">
      <c r="B1" s="1"/>
      <c r="C1" s="13"/>
      <c r="E1" s="1"/>
    </row>
    <row r="2" spans="2:10" ht="18" x14ac:dyDescent="0.2">
      <c r="B2" s="30" t="s">
        <v>24</v>
      </c>
      <c r="C2" s="31"/>
      <c r="D2" s="31"/>
      <c r="E2" s="31"/>
      <c r="F2" s="31"/>
      <c r="G2" s="31"/>
      <c r="H2" s="32"/>
    </row>
    <row r="3" spans="2:10" ht="15" x14ac:dyDescent="0.2">
      <c r="B3" s="33" t="s">
        <v>0</v>
      </c>
      <c r="C3" s="34"/>
      <c r="D3" s="34"/>
      <c r="E3" s="34"/>
      <c r="F3" s="34"/>
      <c r="G3" s="34"/>
      <c r="H3" s="35"/>
    </row>
    <row r="4" spans="2:10" x14ac:dyDescent="0.2">
      <c r="B4" s="36" t="s">
        <v>1</v>
      </c>
      <c r="C4" s="37"/>
      <c r="D4" s="37"/>
      <c r="E4" s="37"/>
      <c r="F4" s="37"/>
      <c r="G4" s="37"/>
      <c r="H4" s="38"/>
    </row>
    <row r="5" spans="2:10" x14ac:dyDescent="0.2">
      <c r="B5" s="39" t="s">
        <v>42</v>
      </c>
      <c r="C5" s="40"/>
      <c r="D5" s="40"/>
      <c r="E5" s="40"/>
      <c r="F5" s="40"/>
      <c r="G5" s="40"/>
      <c r="H5" s="41"/>
    </row>
    <row r="6" spans="2:10" ht="13.5" thickBot="1" x14ac:dyDescent="0.25">
      <c r="B6" s="42" t="s">
        <v>2</v>
      </c>
      <c r="C6" s="43"/>
      <c r="D6" s="43"/>
      <c r="E6" s="43"/>
      <c r="F6" s="43"/>
      <c r="G6" s="43"/>
      <c r="H6" s="44"/>
    </row>
    <row r="7" spans="2:10" ht="13.5" thickBot="1" x14ac:dyDescent="0.25">
      <c r="B7" s="45" t="s">
        <v>3</v>
      </c>
      <c r="C7" s="47" t="s">
        <v>4</v>
      </c>
      <c r="D7" s="48"/>
      <c r="E7" s="48"/>
      <c r="F7" s="48"/>
      <c r="G7" s="49"/>
      <c r="H7" s="50" t="s">
        <v>5</v>
      </c>
      <c r="I7" s="28"/>
      <c r="J7" s="28"/>
    </row>
    <row r="8" spans="2:10" ht="24.75" thickBot="1" x14ac:dyDescent="0.25">
      <c r="B8" s="46"/>
      <c r="C8" s="11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51"/>
      <c r="I8" s="28"/>
      <c r="J8" s="28"/>
    </row>
    <row r="9" spans="2:10" x14ac:dyDescent="0.2">
      <c r="B9" s="2" t="s">
        <v>11</v>
      </c>
      <c r="C9" s="3">
        <v>14769228790.630001</v>
      </c>
      <c r="D9" s="3">
        <v>-3485638538.2800002</v>
      </c>
      <c r="E9" s="3">
        <v>11283590252.339998</v>
      </c>
      <c r="F9" s="3">
        <v>12297220166.429998</v>
      </c>
      <c r="G9" s="3">
        <v>10126896546.019999</v>
      </c>
      <c r="H9" s="3">
        <v>-1013629914.0900002</v>
      </c>
      <c r="I9" s="28"/>
      <c r="J9" s="28"/>
    </row>
    <row r="10" spans="2:10" x14ac:dyDescent="0.2">
      <c r="B10" s="2" t="s">
        <v>12</v>
      </c>
      <c r="C10" s="3">
        <v>3664694954</v>
      </c>
      <c r="D10" s="3">
        <v>-62964561.859999999</v>
      </c>
      <c r="E10" s="3">
        <v>3601730392.1399999</v>
      </c>
      <c r="F10" s="3">
        <v>3601730392.1399999</v>
      </c>
      <c r="G10" s="3">
        <v>2891032817.8000002</v>
      </c>
      <c r="H10" s="3">
        <v>0</v>
      </c>
      <c r="I10" s="28"/>
      <c r="J10" s="28"/>
    </row>
    <row r="11" spans="2:10" x14ac:dyDescent="0.2">
      <c r="B11" s="2" t="s">
        <v>13</v>
      </c>
      <c r="C11" s="3">
        <v>5545633126</v>
      </c>
      <c r="D11" s="3">
        <v>-2922597986</v>
      </c>
      <c r="E11" s="3">
        <v>2623035140</v>
      </c>
      <c r="F11" s="3">
        <v>4005330977.9699998</v>
      </c>
      <c r="G11" s="3">
        <v>3112597744.9899998</v>
      </c>
      <c r="H11" s="3">
        <v>-1382295837.9699998</v>
      </c>
      <c r="I11" s="28"/>
      <c r="J11" s="28"/>
    </row>
    <row r="12" spans="2:10" x14ac:dyDescent="0.2">
      <c r="B12" s="2" t="s">
        <v>14</v>
      </c>
      <c r="C12" s="20">
        <v>2441344425.6300001</v>
      </c>
      <c r="D12" s="20">
        <v>486631100.55000001</v>
      </c>
      <c r="E12" s="20">
        <v>2927975526.1700001</v>
      </c>
      <c r="F12" s="20">
        <v>2559309602.29</v>
      </c>
      <c r="G12" s="20">
        <v>2441699609.27</v>
      </c>
      <c r="H12" s="20">
        <v>368665923.88000011</v>
      </c>
    </row>
    <row r="13" spans="2:10" x14ac:dyDescent="0.2">
      <c r="B13" s="4" t="s">
        <v>15</v>
      </c>
      <c r="C13" s="21">
        <v>610336106.40999997</v>
      </c>
      <c r="D13" s="21">
        <v>121657775.14</v>
      </c>
      <c r="E13" s="21">
        <v>731993881.53999996</v>
      </c>
      <c r="F13" s="21">
        <v>639827400.57000005</v>
      </c>
      <c r="G13" s="21">
        <v>610424902.32000005</v>
      </c>
      <c r="H13" s="21">
        <v>92166480.969999909</v>
      </c>
    </row>
    <row r="14" spans="2:10" x14ac:dyDescent="0.2">
      <c r="B14" s="4" t="s">
        <v>16</v>
      </c>
      <c r="C14" s="21">
        <v>1831008319.22</v>
      </c>
      <c r="D14" s="21">
        <v>364973325.41000003</v>
      </c>
      <c r="E14" s="21">
        <v>2195981644.6300001</v>
      </c>
      <c r="F14" s="21">
        <v>1919482201.72</v>
      </c>
      <c r="G14" s="21">
        <v>1831274706.95</v>
      </c>
      <c r="H14" s="21">
        <v>276499442.91000009</v>
      </c>
    </row>
    <row r="15" spans="2:10" x14ac:dyDescent="0.2">
      <c r="B15" s="2" t="s">
        <v>17</v>
      </c>
      <c r="C15" s="3">
        <v>3115751966</v>
      </c>
      <c r="D15" s="3">
        <v>-984935298.02999997</v>
      </c>
      <c r="E15" s="3">
        <v>2130816667.97</v>
      </c>
      <c r="F15" s="3">
        <v>2130816667.97</v>
      </c>
      <c r="G15" s="3">
        <v>1681533847.9000001</v>
      </c>
      <c r="H15" s="3">
        <v>0</v>
      </c>
    </row>
    <row r="16" spans="2:10" ht="24" x14ac:dyDescent="0.2">
      <c r="B16" s="2" t="s">
        <v>18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">
      <c r="B17" s="6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x14ac:dyDescent="0.2">
      <c r="B18" s="6" t="s">
        <v>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2:8" x14ac:dyDescent="0.2">
      <c r="B19" s="2" t="s">
        <v>21</v>
      </c>
      <c r="C19" s="3">
        <v>1804319</v>
      </c>
      <c r="D19" s="3">
        <v>-1771792.94</v>
      </c>
      <c r="E19" s="3">
        <v>32526.06</v>
      </c>
      <c r="F19" s="3">
        <v>32526.06</v>
      </c>
      <c r="G19" s="3">
        <v>32526.06</v>
      </c>
      <c r="H19" s="3">
        <v>0</v>
      </c>
    </row>
    <row r="20" spans="2:8" x14ac:dyDescent="0.2">
      <c r="B20" s="4"/>
      <c r="C20" s="3"/>
      <c r="D20" s="3"/>
      <c r="E20" s="7"/>
      <c r="F20" s="3"/>
      <c r="G20" s="3"/>
      <c r="H20" s="7"/>
    </row>
    <row r="21" spans="2:8" x14ac:dyDescent="0.2">
      <c r="B21" s="2" t="s">
        <v>22</v>
      </c>
      <c r="C21" s="3">
        <v>20541674511</v>
      </c>
      <c r="D21" s="3">
        <v>5263181429.5900002</v>
      </c>
      <c r="E21" s="3">
        <v>25804855940.59</v>
      </c>
      <c r="F21" s="3">
        <v>25681862208.950001</v>
      </c>
      <c r="G21" s="3">
        <v>24520060606.450001</v>
      </c>
      <c r="H21" s="3">
        <v>122993731.63999939</v>
      </c>
    </row>
    <row r="22" spans="2:8" x14ac:dyDescent="0.2">
      <c r="B22" s="2" t="s">
        <v>12</v>
      </c>
      <c r="C22" s="3">
        <v>0</v>
      </c>
      <c r="D22" s="3">
        <v>13275330.09</v>
      </c>
      <c r="E22" s="3">
        <v>13275330.09</v>
      </c>
      <c r="F22" s="3">
        <v>13275330.09</v>
      </c>
      <c r="G22" s="3">
        <v>13275330.09</v>
      </c>
      <c r="H22" s="3">
        <v>0</v>
      </c>
    </row>
    <row r="23" spans="2:8" x14ac:dyDescent="0.2">
      <c r="B23" s="2" t="s">
        <v>13</v>
      </c>
      <c r="C23" s="3">
        <v>17306970119</v>
      </c>
      <c r="D23" s="3">
        <v>5153697989.8000002</v>
      </c>
      <c r="E23" s="3">
        <v>22460668108.799999</v>
      </c>
      <c r="F23" s="3">
        <v>22461150726.549999</v>
      </c>
      <c r="G23" s="3">
        <v>21454995096.139999</v>
      </c>
      <c r="H23" s="3">
        <v>-482617.75</v>
      </c>
    </row>
    <row r="24" spans="2:8" x14ac:dyDescent="0.2">
      <c r="B24" s="2" t="s">
        <v>14</v>
      </c>
      <c r="C24" s="20">
        <v>3234704392</v>
      </c>
      <c r="D24" s="20">
        <v>86737134.570000008</v>
      </c>
      <c r="E24" s="20">
        <v>3321441526.5699997</v>
      </c>
      <c r="F24" s="20">
        <v>3197965177.1800003</v>
      </c>
      <c r="G24" s="20">
        <v>3042319205.0900002</v>
      </c>
      <c r="H24" s="20">
        <v>123476349.38999939</v>
      </c>
    </row>
    <row r="25" spans="2:8" x14ac:dyDescent="0.2">
      <c r="B25" s="4" t="s">
        <v>15</v>
      </c>
      <c r="C25" s="21">
        <v>970411317.60000002</v>
      </c>
      <c r="D25" s="21">
        <v>26021140.370000001</v>
      </c>
      <c r="E25" s="21">
        <v>996432457.97000003</v>
      </c>
      <c r="F25" s="21">
        <v>959389553.14999998</v>
      </c>
      <c r="G25" s="21">
        <v>912695761.52999997</v>
      </c>
      <c r="H25" s="21">
        <v>37042904.820000052</v>
      </c>
    </row>
    <row r="26" spans="2:8" x14ac:dyDescent="0.2">
      <c r="B26" s="4" t="s">
        <v>16</v>
      </c>
      <c r="C26" s="21">
        <v>2264293074.4000001</v>
      </c>
      <c r="D26" s="21">
        <v>60715994.200000003</v>
      </c>
      <c r="E26" s="21">
        <v>2325009068.5999999</v>
      </c>
      <c r="F26" s="21">
        <v>2238575624.0300002</v>
      </c>
      <c r="G26" s="21">
        <v>2129623443.5599999</v>
      </c>
      <c r="H26" s="21">
        <v>86433444.569999695</v>
      </c>
    </row>
    <row r="27" spans="2:8" x14ac:dyDescent="0.2">
      <c r="B27" s="2" t="s">
        <v>17</v>
      </c>
      <c r="C27" s="3">
        <v>0</v>
      </c>
      <c r="D27" s="3">
        <v>9470975.1300000008</v>
      </c>
      <c r="E27" s="3">
        <v>9470975.1300000008</v>
      </c>
      <c r="F27" s="3">
        <v>9470975.1300000008</v>
      </c>
      <c r="G27" s="3">
        <v>9470975.1300000008</v>
      </c>
      <c r="H27" s="3">
        <v>0</v>
      </c>
    </row>
    <row r="28" spans="2:8" ht="24" x14ac:dyDescent="0.2">
      <c r="B28" s="2" t="s">
        <v>18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">
      <c r="B29" s="6" t="s">
        <v>19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2:8" x14ac:dyDescent="0.2">
      <c r="B30" s="6" t="s">
        <v>20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2:8" x14ac:dyDescent="0.2">
      <c r="B31" s="2" t="s">
        <v>21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">
      <c r="B32" s="2" t="s">
        <v>23</v>
      </c>
      <c r="C32" s="3">
        <v>35310903301.630005</v>
      </c>
      <c r="D32" s="3">
        <v>1777542891.3099999</v>
      </c>
      <c r="E32" s="3">
        <v>37088446192.93</v>
      </c>
      <c r="F32" s="3">
        <v>37979082375.379997</v>
      </c>
      <c r="G32" s="3">
        <v>34646957152.470001</v>
      </c>
      <c r="H32" s="3">
        <v>-890636182.44999695</v>
      </c>
    </row>
    <row r="33" spans="2:8" ht="13.5" thickBot="1" x14ac:dyDescent="0.25">
      <c r="B33" s="8"/>
      <c r="C33" s="9"/>
      <c r="D33" s="10"/>
      <c r="E33" s="10"/>
      <c r="F33" s="10"/>
      <c r="G33" s="10"/>
      <c r="H33" s="10"/>
    </row>
    <row r="35" spans="2:8" x14ac:dyDescent="0.2">
      <c r="B35" s="29" t="s">
        <v>25</v>
      </c>
      <c r="C35" s="29"/>
      <c r="D35" s="29"/>
      <c r="E35" s="29"/>
      <c r="F35" s="29"/>
      <c r="G35" s="29"/>
      <c r="H35" s="29"/>
    </row>
    <row r="36" spans="2:8" x14ac:dyDescent="0.2">
      <c r="B36" s="29"/>
      <c r="C36" s="29"/>
      <c r="D36" s="29"/>
      <c r="E36" s="29"/>
      <c r="F36" s="29"/>
      <c r="G36" s="29"/>
      <c r="H36" s="29"/>
    </row>
    <row r="37" spans="2:8" x14ac:dyDescent="0.2">
      <c r="B37" s="29"/>
      <c r="C37" s="29"/>
      <c r="D37" s="29"/>
      <c r="E37" s="29"/>
      <c r="F37" s="29"/>
      <c r="G37" s="29"/>
      <c r="H37" s="29"/>
    </row>
    <row r="38" spans="2:8" ht="5.25" customHeight="1" x14ac:dyDescent="0.2"/>
  </sheetData>
  <mergeCells count="9">
    <mergeCell ref="B35:H37"/>
    <mergeCell ref="B2:H2"/>
    <mergeCell ref="B3:H3"/>
    <mergeCell ref="B4:H4"/>
    <mergeCell ref="B5:H5"/>
    <mergeCell ref="B6:H6"/>
    <mergeCell ref="B7:B8"/>
    <mergeCell ref="C7:G7"/>
    <mergeCell ref="H7:H8"/>
  </mergeCells>
  <conditionalFormatting sqref="C13:H14">
    <cfRule type="cellIs" dxfId="4" priority="10" operator="equal">
      <formula>0</formula>
    </cfRule>
  </conditionalFormatting>
  <conditionalFormatting sqref="C12">
    <cfRule type="expression" dxfId="3" priority="4">
      <formula>C12=0</formula>
    </cfRule>
  </conditionalFormatting>
  <conditionalFormatting sqref="D12:H12">
    <cfRule type="expression" dxfId="2" priority="3">
      <formula>D12=0</formula>
    </cfRule>
  </conditionalFormatting>
  <conditionalFormatting sqref="C24:H24">
    <cfRule type="expression" dxfId="1" priority="2">
      <formula>C24=0</formula>
    </cfRule>
  </conditionalFormatting>
  <conditionalFormatting sqref="C25:H26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42578125" bestFit="1" customWidth="1"/>
    <col min="10" max="10" width="13.85546875" bestFit="1" customWidth="1"/>
  </cols>
  <sheetData>
    <row r="3" spans="2:10" ht="38.25" x14ac:dyDescent="0.2">
      <c r="B3" s="26" t="s">
        <v>26</v>
      </c>
      <c r="C3" s="26" t="s">
        <v>27</v>
      </c>
      <c r="D3" s="26" t="s">
        <v>28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</row>
    <row r="4" spans="2:10" x14ac:dyDescent="0.2">
      <c r="B4" s="23" t="s">
        <v>29</v>
      </c>
      <c r="C4" s="23" t="s">
        <v>30</v>
      </c>
      <c r="D4" s="23" t="s">
        <v>31</v>
      </c>
      <c r="E4" s="22">
        <v>610336106.40999997</v>
      </c>
      <c r="F4" s="22">
        <v>121657775.14</v>
      </c>
      <c r="G4" s="22">
        <v>731993881.53999996</v>
      </c>
      <c r="H4" s="22">
        <v>639827400.57000005</v>
      </c>
      <c r="I4" s="22">
        <v>610424902.32000005</v>
      </c>
      <c r="J4" s="22">
        <v>92166480.969999999</v>
      </c>
    </row>
    <row r="5" spans="2:10" x14ac:dyDescent="0.2">
      <c r="B5" s="23" t="s">
        <v>32</v>
      </c>
      <c r="C5" s="23" t="s">
        <v>32</v>
      </c>
      <c r="D5" s="23" t="s">
        <v>33</v>
      </c>
      <c r="E5" s="22">
        <v>1831008319.22</v>
      </c>
      <c r="F5" s="22">
        <v>364973325.41000003</v>
      </c>
      <c r="G5" s="22">
        <v>2195981644.6300001</v>
      </c>
      <c r="H5" s="22">
        <v>1919482201.72</v>
      </c>
      <c r="I5" s="22">
        <v>1831274706.95</v>
      </c>
      <c r="J5" s="22">
        <v>276499442.91000003</v>
      </c>
    </row>
    <row r="6" spans="2:10" x14ac:dyDescent="0.2">
      <c r="B6" s="23" t="s">
        <v>32</v>
      </c>
      <c r="C6" s="23" t="s">
        <v>34</v>
      </c>
      <c r="D6" s="23" t="s">
        <v>31</v>
      </c>
      <c r="E6" s="22">
        <v>970411317.60000002</v>
      </c>
      <c r="F6" s="22">
        <v>26021140.370000001</v>
      </c>
      <c r="G6" s="22">
        <v>996432457.97000003</v>
      </c>
      <c r="H6" s="22">
        <v>959389553.14999998</v>
      </c>
      <c r="I6" s="22">
        <v>912695761.52999997</v>
      </c>
      <c r="J6" s="22">
        <v>37042904.82</v>
      </c>
    </row>
    <row r="7" spans="2:10" x14ac:dyDescent="0.2">
      <c r="B7" s="23" t="s">
        <v>32</v>
      </c>
      <c r="C7" s="23" t="s">
        <v>32</v>
      </c>
      <c r="D7" s="23" t="s">
        <v>33</v>
      </c>
      <c r="E7" s="22">
        <v>2264293074.4000001</v>
      </c>
      <c r="F7" s="22">
        <v>60715994.200000003</v>
      </c>
      <c r="G7" s="22">
        <v>2325009068.5999999</v>
      </c>
      <c r="H7" s="22">
        <v>2238575624.0300002</v>
      </c>
      <c r="I7" s="22">
        <v>2129623443.5599999</v>
      </c>
      <c r="J7" s="22">
        <v>86433444.569999993</v>
      </c>
    </row>
    <row r="8" spans="2:10" x14ac:dyDescent="0.2">
      <c r="B8" s="24" t="s">
        <v>35</v>
      </c>
      <c r="C8" s="24" t="s">
        <v>32</v>
      </c>
      <c r="D8" s="24" t="s">
        <v>32</v>
      </c>
      <c r="E8" s="25">
        <v>5676048817.6300001</v>
      </c>
      <c r="F8" s="25">
        <v>573368235.12</v>
      </c>
      <c r="G8" s="25">
        <v>6249417052.7399998</v>
      </c>
      <c r="H8" s="25">
        <v>5757274779.4700003</v>
      </c>
      <c r="I8" s="25">
        <v>5484018814.3599997</v>
      </c>
      <c r="J8" s="25">
        <v>492142273.26999998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5703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14"/>
      <c r="B1" s="15" t="e">
        <f ca="1">[1]!BexGetCellData("00O2TQ2O5Z7DPSFCWMDG4H3QW","","DP_1")</f>
        <v>#NAME?</v>
      </c>
      <c r="C1" s="15" t="e">
        <f ca="1">[1]!BexGetCellData("00O2TQ2O5Z7DPSFCWMDG4HA2G","","DP_1")</f>
        <v>#NAME?</v>
      </c>
      <c r="D1" s="15" t="e">
        <f ca="1">[1]!BexGetCellData("00O2TQ2O5Z7DPSFCWMDG4HGE0","","DP_1")</f>
        <v>#NAME?</v>
      </c>
      <c r="E1" s="15" t="e">
        <f ca="1">[1]!BexGetCellData("00O2TQ2O5Z7DPSFCWMDG4HMPK","","DP_1")</f>
        <v>#NAME?</v>
      </c>
      <c r="F1" s="15" t="e">
        <f ca="1">[1]!BexGetCellData("00O2TQ2O5Z7DPSFCWMDG4HT14","","DP_1")</f>
        <v>#NAME?</v>
      </c>
      <c r="G1" s="15" t="e">
        <f ca="1">[1]!BexGetCellData("00O2TQ2O5Z7DPSFCWMDG4HZCO","","DP_1")</f>
        <v>#NAME?</v>
      </c>
    </row>
    <row r="2" spans="1:7" x14ac:dyDescent="0.2">
      <c r="A2" s="17" t="e">
        <f ca="1">[1]!BexGetCellData("","00O2TQ2O5Z7DPSFHJ8Z5KTK6N","DP_1")</f>
        <v>#NAME?</v>
      </c>
      <c r="B2" s="22" t="e">
        <f ca="1">[1]!BexGetCellData("00O2TQ2O5Z7DPSFCWMDG4H3QW","00O2TQ2O5Z7DPSFHJ8Z5KTK6N","DP_1")</f>
        <v>#NAME?</v>
      </c>
      <c r="C2" s="22" t="e">
        <f ca="1">[1]!BexGetCellData("00O2TQ2O5Z7DPSFCWMDG4HA2G","00O2TQ2O5Z7DPSFHJ8Z5KTK6N","DP_1")</f>
        <v>#NAME?</v>
      </c>
      <c r="D2" s="22" t="e">
        <f ca="1">[1]!BexGetCellData("00O2TQ2O5Z7DPSFCWMDG4HGE0","00O2TQ2O5Z7DPSFHJ8Z5KTK6N","DP_1")</f>
        <v>#NAME?</v>
      </c>
      <c r="E2" s="22" t="e">
        <f ca="1">[1]!BexGetCellData("00O2TQ2O5Z7DPSFCWMDG4HMPK","00O2TQ2O5Z7DPSFHJ8Z5KTK6N","DP_1")</f>
        <v>#NAME?</v>
      </c>
      <c r="F2" s="22" t="e">
        <f ca="1">[1]!BexGetCellData("00O2TQ2O5Z7DPSFCWMDG4HT14","00O2TQ2O5Z7DPSFHJ8Z5KTK6N","DP_1")</f>
        <v>#NAME?</v>
      </c>
      <c r="G2" s="22" t="e">
        <f ca="1">[1]!BexGetCellData("00O2TQ2O5Z7DPSFCWMDG4HZCO","00O2TQ2O5Z7DPSFHJ8Z5KTK6N","DP_1")</f>
        <v>#NAME?</v>
      </c>
    </row>
    <row r="3" spans="1:7" x14ac:dyDescent="0.2">
      <c r="A3" s="18" t="e">
        <f ca="1">[1]!BexGetCellData("","00O2TQ2O5Z7DPSFHJ8Z5KTQI7","DP_1")</f>
        <v>#NAME?</v>
      </c>
      <c r="B3" s="22" t="e">
        <f ca="1">[1]!BexGetCellData("00O2TQ2O5Z7DPSFCWMDG4H3QW","00O2TQ2O5Z7DPSFHJ8Z5KTQI7","DP_1")</f>
        <v>#NAME?</v>
      </c>
      <c r="C3" s="22" t="e">
        <f ca="1">[1]!BexGetCellData("00O2TQ2O5Z7DPSFCWMDG4HA2G","00O2TQ2O5Z7DPSFHJ8Z5KTQI7","DP_1")</f>
        <v>#NAME?</v>
      </c>
      <c r="D3" s="22" t="e">
        <f ca="1">[1]!BexGetCellData("00O2TQ2O5Z7DPSFCWMDG4HGE0","00O2TQ2O5Z7DPSFHJ8Z5KTQI7","DP_1")</f>
        <v>#NAME?</v>
      </c>
      <c r="E3" s="22" t="e">
        <f ca="1">[1]!BexGetCellData("00O2TQ2O5Z7DPSFCWMDG4HMPK","00O2TQ2O5Z7DPSFHJ8Z5KTQI7","DP_1")</f>
        <v>#NAME?</v>
      </c>
      <c r="F3" s="22" t="e">
        <f ca="1">[1]!BexGetCellData("00O2TQ2O5Z7DPSFCWMDG4HT14","00O2TQ2O5Z7DPSFHJ8Z5KTQI7","DP_1")</f>
        <v>#NAME?</v>
      </c>
      <c r="G3" s="16" t="e">
        <f ca="1">[1]!BexGetCellData("00O2TQ2O5Z7DPSFCWMDG4HZCO","00O2TQ2O5Z7DPSFHJ8Z5KTQI7","DP_1")</f>
        <v>#NAME?</v>
      </c>
    </row>
    <row r="4" spans="1:7" x14ac:dyDescent="0.2">
      <c r="A4" s="18" t="e">
        <f ca="1">[1]!BexGetCellData("","00O2TQ2O5Z7DPSFHJ8Z5KTWTR","DP_1")</f>
        <v>#NAME?</v>
      </c>
      <c r="B4" s="22" t="e">
        <f ca="1">[1]!BexGetCellData("00O2TQ2O5Z7DPSFCWMDG4H3QW","00O2TQ2O5Z7DPSFHJ8Z5KTWTR","DP_1")</f>
        <v>#NAME?</v>
      </c>
      <c r="C4" s="22" t="e">
        <f ca="1">[1]!BexGetCellData("00O2TQ2O5Z7DPSFCWMDG4HA2G","00O2TQ2O5Z7DPSFHJ8Z5KTWTR","DP_1")</f>
        <v>#NAME?</v>
      </c>
      <c r="D4" s="22" t="e">
        <f ca="1">[1]!BexGetCellData("00O2TQ2O5Z7DPSFCWMDG4HGE0","00O2TQ2O5Z7DPSFHJ8Z5KTWTR","DP_1")</f>
        <v>#NAME?</v>
      </c>
      <c r="E4" s="22" t="e">
        <f ca="1">[1]!BexGetCellData("00O2TQ2O5Z7DPSFCWMDG4HMPK","00O2TQ2O5Z7DPSFHJ8Z5KTWTR","DP_1")</f>
        <v>#NAME?</v>
      </c>
      <c r="F4" s="22" t="e">
        <f ca="1">[1]!BexGetCellData("00O2TQ2O5Z7DPSFCWMDG4HT14","00O2TQ2O5Z7DPSFHJ8Z5KTWTR","DP_1")</f>
        <v>#NAME?</v>
      </c>
      <c r="G4" s="22" t="e">
        <f ca="1">[1]!BexGetCellData("00O2TQ2O5Z7DPSFCWMDG4HZCO","00O2TQ2O5Z7DPSFHJ8Z5KTWTR","DP_1")</f>
        <v>#NAME?</v>
      </c>
    </row>
    <row r="5" spans="1:7" x14ac:dyDescent="0.2">
      <c r="A5" s="18" t="e">
        <f ca="1">[1]!BexGetCellData("","00O2TQ2O5Z7DTSZZVLQJDQFIN","DP_1")</f>
        <v>#NAME?</v>
      </c>
      <c r="B5" s="16" t="e">
        <f ca="1">[1]!BexGetCellData("00O2TQ2O5Z7DPSFCWMDG4H3QW","00O2TQ2O5Z7DTSZZVLQJDQFIN","DP_1")</f>
        <v>#NAME?</v>
      </c>
      <c r="C5" s="16" t="e">
        <f ca="1">[1]!BexGetCellData("00O2TQ2O5Z7DPSFCWMDG4HA2G","00O2TQ2O5Z7DTSZZVLQJDQFIN","DP_1")</f>
        <v>#NAME?</v>
      </c>
      <c r="D5" s="16" t="e">
        <f ca="1">[1]!BexGetCellData("00O2TQ2O5Z7DPSFCWMDG4HGE0","00O2TQ2O5Z7DTSZZVLQJDQFIN","DP_1")</f>
        <v>#NAME?</v>
      </c>
      <c r="E5" s="16" t="e">
        <f ca="1">[1]!BexGetCellData("00O2TQ2O5Z7DPSFCWMDG4HMPK","00O2TQ2O5Z7DTSZZVLQJDQFIN","DP_1")</f>
        <v>#NAME?</v>
      </c>
      <c r="F5" s="16" t="e">
        <f ca="1">[1]!BexGetCellData("00O2TQ2O5Z7DPSFCWMDG4HT14","00O2TQ2O5Z7DTSZZVLQJDQFIN","DP_1")</f>
        <v>#NAME?</v>
      </c>
      <c r="G5" s="16" t="e">
        <f ca="1">[1]!BexGetCellData("00O2TQ2O5Z7DPSFCWMDG4HZCO","00O2TQ2O5Z7DTSZZVLQJDQFIN","DP_1")</f>
        <v>#NAME?</v>
      </c>
    </row>
    <row r="6" spans="1:7" x14ac:dyDescent="0.2">
      <c r="A6" s="19" t="e">
        <f ca="1">[1]!BexGetCellData("","00O2TQ2O5Z7DTSZZZA3RCSZDJ","DP_1")</f>
        <v>#NAME?</v>
      </c>
      <c r="B6" s="16" t="e">
        <f ca="1">[1]!BexGetCellData("00O2TQ2O5Z7DPSFCWMDG4H3QW","00O2TQ2O5Z7DTSZZZA3RCSZDJ","DP_1")</f>
        <v>#NAME?</v>
      </c>
      <c r="C6" s="16" t="e">
        <f ca="1">[1]!BexGetCellData("00O2TQ2O5Z7DPSFCWMDG4HA2G","00O2TQ2O5Z7DTSZZZA3RCSZDJ","DP_1")</f>
        <v>#NAME?</v>
      </c>
      <c r="D6" s="16" t="e">
        <f ca="1">[1]!BexGetCellData("00O2TQ2O5Z7DPSFCWMDG4HGE0","00O2TQ2O5Z7DTSZZZA3RCSZDJ","DP_1")</f>
        <v>#NAME?</v>
      </c>
      <c r="E6" s="16" t="e">
        <f ca="1">[1]!BexGetCellData("00O2TQ2O5Z7DPSFCWMDG4HMPK","00O2TQ2O5Z7DTSZZZA3RCSZDJ","DP_1")</f>
        <v>#NAME?</v>
      </c>
      <c r="F6" s="16" t="e">
        <f ca="1">[1]!BexGetCellData("00O2TQ2O5Z7DPSFCWMDG4HT14","00O2TQ2O5Z7DTSZZZA3RCSZDJ","DP_1")</f>
        <v>#NAME?</v>
      </c>
      <c r="G6" s="16" t="e">
        <f ca="1">[1]!BexGetCellData("00O2TQ2O5Z7DPSFCWMDG4HZCO","00O2TQ2O5Z7DTSZZZA3RCSZDJ","DP_1")</f>
        <v>#NAME?</v>
      </c>
    </row>
    <row r="7" spans="1:7" x14ac:dyDescent="0.2">
      <c r="A7" s="19" t="e">
        <f ca="1">[1]!BexGetCellData("","00O2TQ2O5Z7DTSZZZA3RCT5P3","DP_1")</f>
        <v>#NAME?</v>
      </c>
      <c r="B7" s="16" t="e">
        <f ca="1">[1]!BexGetCellData("00O2TQ2O5Z7DPSFCWMDG4H3QW","00O2TQ2O5Z7DTSZZZA3RCT5P3","DP_1")</f>
        <v>#NAME?</v>
      </c>
      <c r="C7" s="16" t="e">
        <f ca="1">[1]!BexGetCellData("00O2TQ2O5Z7DPSFCWMDG4HA2G","00O2TQ2O5Z7DTSZZZA3RCT5P3","DP_1")</f>
        <v>#NAME?</v>
      </c>
      <c r="D7" s="16" t="e">
        <f ca="1">[1]!BexGetCellData("00O2TQ2O5Z7DPSFCWMDG4HGE0","00O2TQ2O5Z7DTSZZZA3RCT5P3","DP_1")</f>
        <v>#NAME?</v>
      </c>
      <c r="E7" s="16" t="e">
        <f ca="1">[1]!BexGetCellData("00O2TQ2O5Z7DPSFCWMDG4HMPK","00O2TQ2O5Z7DTSZZZA3RCT5P3","DP_1")</f>
        <v>#NAME?</v>
      </c>
      <c r="F7" s="16" t="e">
        <f ca="1">[1]!BexGetCellData("00O2TQ2O5Z7DPSFCWMDG4HT14","00O2TQ2O5Z7DTSZZZA3RCT5P3","DP_1")</f>
        <v>#NAME?</v>
      </c>
      <c r="G7" s="16" t="e">
        <f ca="1">[1]!BexGetCellData("00O2TQ2O5Z7DPSFCWMDG4HZCO","00O2TQ2O5Z7DTSZZZA3RCT5P3","DP_1")</f>
        <v>#NAME?</v>
      </c>
    </row>
    <row r="8" spans="1:7" x14ac:dyDescent="0.2">
      <c r="A8" s="18" t="e">
        <f ca="1">[1]!BexGetCellData("","00O2TQ2O5Z7DTT002SHJ7SU1Z","DP_1")</f>
        <v>#NAME?</v>
      </c>
      <c r="B8" s="22" t="e">
        <f ca="1">[1]!BexGetCellData("00O2TQ2O5Z7DPSFCWMDG4H3QW","00O2TQ2O5Z7DTT002SHJ7SU1Z","DP_1")</f>
        <v>#NAME?</v>
      </c>
      <c r="C8" s="22" t="e">
        <f ca="1">[1]!BexGetCellData("00O2TQ2O5Z7DPSFCWMDG4HA2G","00O2TQ2O5Z7DTT002SHJ7SU1Z","DP_1")</f>
        <v>#NAME?</v>
      </c>
      <c r="D8" s="22" t="e">
        <f ca="1">[1]!BexGetCellData("00O2TQ2O5Z7DPSFCWMDG4HGE0","00O2TQ2O5Z7DTT002SHJ7SU1Z","DP_1")</f>
        <v>#NAME?</v>
      </c>
      <c r="E8" s="22" t="e">
        <f ca="1">[1]!BexGetCellData("00O2TQ2O5Z7DPSFCWMDG4HMPK","00O2TQ2O5Z7DTT002SHJ7SU1Z","DP_1")</f>
        <v>#NAME?</v>
      </c>
      <c r="F8" s="22" t="e">
        <f ca="1">[1]!BexGetCellData("00O2TQ2O5Z7DPSFCWMDG4HT14","00O2TQ2O5Z7DTT002SHJ7SU1Z","DP_1")</f>
        <v>#NAME?</v>
      </c>
      <c r="G8" s="16" t="e">
        <f ca="1">[1]!BexGetCellData("00O2TQ2O5Z7DPSFCWMDG4HZCO","00O2TQ2O5Z7DTT002SHJ7SU1Z","DP_1")</f>
        <v>#NAME?</v>
      </c>
    </row>
    <row r="9" spans="1:7" x14ac:dyDescent="0.2">
      <c r="A9" s="18" t="e">
        <f ca="1">[1]!BexGetCellData("","00O2TQ2O5Z7DPSFHJ8Z5KUSFJ","DP_1")</f>
        <v>#NAME?</v>
      </c>
      <c r="B9" s="16" t="e">
        <f ca="1">[1]!BexGetCellData("00O2TQ2O5Z7DPSFCWMDG4H3QW","00O2TQ2O5Z7DPSFHJ8Z5KUSFJ","DP_1")</f>
        <v>#NAME?</v>
      </c>
      <c r="C9" s="16" t="e">
        <f ca="1">[1]!BexGetCellData("00O2TQ2O5Z7DPSFCWMDG4HA2G","00O2TQ2O5Z7DPSFHJ8Z5KUSFJ","DP_1")</f>
        <v>#NAME?</v>
      </c>
      <c r="D9" s="16" t="e">
        <f ca="1">[1]!BexGetCellData("00O2TQ2O5Z7DPSFCWMDG4HGE0","00O2TQ2O5Z7DPSFHJ8Z5KUSFJ","DP_1")</f>
        <v>#NAME?</v>
      </c>
      <c r="E9" s="16" t="e">
        <f ca="1">[1]!BexGetCellData("00O2TQ2O5Z7DPSFCWMDG4HMPK","00O2TQ2O5Z7DPSFHJ8Z5KUSFJ","DP_1")</f>
        <v>#NAME?</v>
      </c>
      <c r="F9" s="16" t="e">
        <f ca="1">[1]!BexGetCellData("00O2TQ2O5Z7DPSFCWMDG4HT14","00O2TQ2O5Z7DPSFHJ8Z5KUSFJ","DP_1")</f>
        <v>#NAME?</v>
      </c>
      <c r="G9" s="16" t="e">
        <f ca="1">[1]!BexGetCellData("00O2TQ2O5Z7DPSFCWMDG4HZCO","00O2TQ2O5Z7DPSFHJ8Z5KUSFJ","DP_1")</f>
        <v>#NAME?</v>
      </c>
    </row>
    <row r="10" spans="1:7" x14ac:dyDescent="0.2">
      <c r="A10" s="19" t="e">
        <f ca="1">[1]!BexGetCellData("","00O2TQ2O5Z7DPSFHJ8Z5KUYR3","DP_1")</f>
        <v>#NAME?</v>
      </c>
      <c r="B10" s="16" t="e">
        <f ca="1">[1]!BexGetCellData("00O2TQ2O5Z7DPSFCWMDG4H3QW","00O2TQ2O5Z7DPSFHJ8Z5KUYR3","DP_1")</f>
        <v>#NAME?</v>
      </c>
      <c r="C10" s="16" t="e">
        <f ca="1">[1]!BexGetCellData("00O2TQ2O5Z7DPSFCWMDG4HA2G","00O2TQ2O5Z7DPSFHJ8Z5KUYR3","DP_1")</f>
        <v>#NAME?</v>
      </c>
      <c r="D10" s="16" t="e">
        <f ca="1">[1]!BexGetCellData("00O2TQ2O5Z7DPSFCWMDG4HGE0","00O2TQ2O5Z7DPSFHJ8Z5KUYR3","DP_1")</f>
        <v>#NAME?</v>
      </c>
      <c r="E10" s="16" t="e">
        <f ca="1">[1]!BexGetCellData("00O2TQ2O5Z7DPSFCWMDG4HMPK","00O2TQ2O5Z7DPSFHJ8Z5KUYR3","DP_1")</f>
        <v>#NAME?</v>
      </c>
      <c r="F10" s="16" t="e">
        <f ca="1">[1]!BexGetCellData("00O2TQ2O5Z7DPSFCWMDG4HT14","00O2TQ2O5Z7DPSFHJ8Z5KUYR3","DP_1")</f>
        <v>#NAME?</v>
      </c>
      <c r="G10" s="16" t="e">
        <f ca="1">[1]!BexGetCellData("00O2TQ2O5Z7DPSFCWMDG4HZCO","00O2TQ2O5Z7DPSFHJ8Z5KUYR3","DP_1")</f>
        <v>#NAME?</v>
      </c>
    </row>
    <row r="11" spans="1:7" x14ac:dyDescent="0.2">
      <c r="A11" s="19" t="e">
        <f ca="1">[1]!BexGetCellData("","00O2TQ2O5Z7DPSFHJ8Z5KV52N","DP_1")</f>
        <v>#NAME?</v>
      </c>
      <c r="B11" s="16" t="e">
        <f ca="1">[1]!BexGetCellData("00O2TQ2O5Z7DPSFCWMDG4H3QW","00O2TQ2O5Z7DPSFHJ8Z5KV52N","DP_1")</f>
        <v>#NAME?</v>
      </c>
      <c r="C11" s="16" t="e">
        <f ca="1">[1]!BexGetCellData("00O2TQ2O5Z7DPSFCWMDG4HA2G","00O2TQ2O5Z7DPSFHJ8Z5KV52N","DP_1")</f>
        <v>#NAME?</v>
      </c>
      <c r="D11" s="16" t="e">
        <f ca="1">[1]!BexGetCellData("00O2TQ2O5Z7DPSFCWMDG4HGE0","00O2TQ2O5Z7DPSFHJ8Z5KV52N","DP_1")</f>
        <v>#NAME?</v>
      </c>
      <c r="E11" s="16" t="e">
        <f ca="1">[1]!BexGetCellData("00O2TQ2O5Z7DPSFCWMDG4HMPK","00O2TQ2O5Z7DPSFHJ8Z5KV52N","DP_1")</f>
        <v>#NAME?</v>
      </c>
      <c r="F11" s="16" t="e">
        <f ca="1">[1]!BexGetCellData("00O2TQ2O5Z7DPSFCWMDG4HT14","00O2TQ2O5Z7DPSFHJ8Z5KV52N","DP_1")</f>
        <v>#NAME?</v>
      </c>
      <c r="G11" s="16" t="e">
        <f ca="1">[1]!BexGetCellData("00O2TQ2O5Z7DPSFCWMDG4HZCO","00O2TQ2O5Z7DPSFHJ8Z5KV52N","DP_1")</f>
        <v>#NAME?</v>
      </c>
    </row>
    <row r="12" spans="1:7" x14ac:dyDescent="0.2">
      <c r="A12" s="18" t="e">
        <f ca="1">[1]!BexGetCellData("","00O2TQ2O5Z7DTT007YNSBEE5R","DP_1")</f>
        <v>#NAME?</v>
      </c>
      <c r="B12" s="22" t="e">
        <f ca="1">[1]!BexGetCellData("00O2TQ2O5Z7DPSFCWMDG4H3QW","00O2TQ2O5Z7DTT007YNSBEE5R","DP_1")</f>
        <v>#NAME?</v>
      </c>
      <c r="C12" s="22" t="e">
        <f ca="1">[1]!BexGetCellData("00O2TQ2O5Z7DPSFCWMDG4HA2G","00O2TQ2O5Z7DTT007YNSBEE5R","DP_1")</f>
        <v>#NAME?</v>
      </c>
      <c r="D12" s="22" t="e">
        <f ca="1">[1]!BexGetCellData("00O2TQ2O5Z7DPSFCWMDG4HGE0","00O2TQ2O5Z7DTT007YNSBEE5R","DP_1")</f>
        <v>#NAME?</v>
      </c>
      <c r="E12" s="22" t="e">
        <f ca="1">[1]!BexGetCellData("00O2TQ2O5Z7DPSFCWMDG4HMPK","00O2TQ2O5Z7DTT007YNSBEE5R","DP_1")</f>
        <v>#NAME?</v>
      </c>
      <c r="F12" s="22" t="e">
        <f ca="1">[1]!BexGetCellData("00O2TQ2O5Z7DPSFCWMDG4HT14","00O2TQ2O5Z7DTT007YNSBEE5R","DP_1")</f>
        <v>#NAME?</v>
      </c>
      <c r="G12" s="16" t="e">
        <f ca="1">[1]!BexGetCellData("00O2TQ2O5Z7DPSFCWMDG4HZCO","00O2TQ2O5Z7DTT007YNSBEE5R","DP_1")</f>
        <v>#NAME?</v>
      </c>
    </row>
    <row r="13" spans="1:7" x14ac:dyDescent="0.2">
      <c r="A13" s="17" t="e">
        <f ca="1">[1]!BexGetCellData("","00O2TQ2O5Z7DPSFDOG3JEH5SU","DP_1")</f>
        <v>#NAME?</v>
      </c>
      <c r="B13" s="22" t="e">
        <f ca="1">[1]!BexGetCellData("00O2TQ2O5Z7DPSFCWMDG4H3QW","00O2TQ2O5Z7DPSFDOG3JEH5SU","DP_1")</f>
        <v>#NAME?</v>
      </c>
      <c r="C13" s="22" t="e">
        <f ca="1">[1]!BexGetCellData("00O2TQ2O5Z7DPSFCWMDG4HA2G","00O2TQ2O5Z7DPSFDOG3JEH5SU","DP_1")</f>
        <v>#NAME?</v>
      </c>
      <c r="D13" s="22" t="e">
        <f ca="1">[1]!BexGetCellData("00O2TQ2O5Z7DPSFCWMDG4HGE0","00O2TQ2O5Z7DPSFDOG3JEH5SU","DP_1")</f>
        <v>#NAME?</v>
      </c>
      <c r="E13" s="22" t="e">
        <f ca="1">[1]!BexGetCellData("00O2TQ2O5Z7DPSFCWMDG4HMPK","00O2TQ2O5Z7DPSFDOG3JEH5SU","DP_1")</f>
        <v>#NAME?</v>
      </c>
      <c r="F13" s="22" t="e">
        <f ca="1">[1]!BexGetCellData("00O2TQ2O5Z7DPSFCWMDG4HT14","00O2TQ2O5Z7DPSFDOG3JEH5SU","DP_1")</f>
        <v>#NAME?</v>
      </c>
      <c r="G13" s="22" t="e">
        <f ca="1">[1]!BexGetCellData("00O2TQ2O5Z7DPSFCWMDG4HZCO","00O2TQ2O5Z7DPSFDOG3JEH5SU","DP_1")</f>
        <v>#NAME?</v>
      </c>
    </row>
    <row r="14" spans="1:7" x14ac:dyDescent="0.2">
      <c r="A14" s="18" t="e">
        <f ca="1">[1]!BexGetCellData("","00O2TQ2O5Z7DTT00FOBCFJN0L","DP_1")</f>
        <v>#NAME?</v>
      </c>
      <c r="B14" s="16" t="e">
        <f ca="1">[1]!BexGetCellData("00O2TQ2O5Z7DPSFCWMDG4H3QW","00O2TQ2O5Z7DTT00FOBCFJN0L","DP_1")</f>
        <v>#NAME?</v>
      </c>
      <c r="C14" s="22" t="e">
        <f ca="1">[1]!BexGetCellData("00O2TQ2O5Z7DPSFCWMDG4HA2G","00O2TQ2O5Z7DTT00FOBCFJN0L","DP_1")</f>
        <v>#NAME?</v>
      </c>
      <c r="D14" s="22" t="e">
        <f ca="1">[1]!BexGetCellData("00O2TQ2O5Z7DPSFCWMDG4HGE0","00O2TQ2O5Z7DTT00FOBCFJN0L","DP_1")</f>
        <v>#NAME?</v>
      </c>
      <c r="E14" s="22" t="e">
        <f ca="1">[1]!BexGetCellData("00O2TQ2O5Z7DPSFCWMDG4HMPK","00O2TQ2O5Z7DTT00FOBCFJN0L","DP_1")</f>
        <v>#NAME?</v>
      </c>
      <c r="F14" s="22" t="e">
        <f ca="1">[1]!BexGetCellData("00O2TQ2O5Z7DPSFCWMDG4HT14","00O2TQ2O5Z7DTT00FOBCFJN0L","DP_1")</f>
        <v>#NAME?</v>
      </c>
      <c r="G14" s="16" t="e">
        <f ca="1">[1]!BexGetCellData("00O2TQ2O5Z7DPSFCWMDG4HZCO","00O2TQ2O5Z7DTT00FOBCFJN0L","DP_1")</f>
        <v>#NAME?</v>
      </c>
    </row>
    <row r="15" spans="1:7" x14ac:dyDescent="0.2">
      <c r="A15" s="18" t="e">
        <f ca="1">[1]!BexGetCellData("","00O2TQ2O5Z7DTT00T1J4BBL2R","DP_1")</f>
        <v>#NAME?</v>
      </c>
      <c r="B15" s="22" t="e">
        <f ca="1">[1]!BexGetCellData("00O2TQ2O5Z7DPSFCWMDG4H3QW","00O2TQ2O5Z7DTT00T1J4BBL2R","DP_1")</f>
        <v>#NAME?</v>
      </c>
      <c r="C15" s="22" t="e">
        <f ca="1">[1]!BexGetCellData("00O2TQ2O5Z7DPSFCWMDG4HA2G","00O2TQ2O5Z7DTT00T1J4BBL2R","DP_1")</f>
        <v>#NAME?</v>
      </c>
      <c r="D15" s="22" t="e">
        <f ca="1">[1]!BexGetCellData("00O2TQ2O5Z7DPSFCWMDG4HGE0","00O2TQ2O5Z7DTT00T1J4BBL2R","DP_1")</f>
        <v>#NAME?</v>
      </c>
      <c r="E15" s="22" t="e">
        <f ca="1">[1]!BexGetCellData("00O2TQ2O5Z7DPSFCWMDG4HMPK","00O2TQ2O5Z7DTT00T1J4BBL2R","DP_1")</f>
        <v>#NAME?</v>
      </c>
      <c r="F15" s="22" t="e">
        <f ca="1">[1]!BexGetCellData("00O2TQ2O5Z7DPSFCWMDG4HT14","00O2TQ2O5Z7DTT00T1J4BBL2R","DP_1")</f>
        <v>#NAME?</v>
      </c>
      <c r="G15" s="22" t="e">
        <f ca="1">[1]!BexGetCellData("00O2TQ2O5Z7DPSFCWMDG4HZCO","00O2TQ2O5Z7DTT00T1J4BBL2R","DP_1")</f>
        <v>#NAME?</v>
      </c>
    </row>
    <row r="16" spans="1:7" x14ac:dyDescent="0.2">
      <c r="A16" s="18" t="e">
        <f ca="1">[1]!BexGetCellData("","00O2TQ2O5Z7DTT00T1J4BBER7","DP_1")</f>
        <v>#NAME?</v>
      </c>
      <c r="B16" s="16" t="e">
        <f ca="1">[1]!BexGetCellData("00O2TQ2O5Z7DPSFCWMDG4H3QW","00O2TQ2O5Z7DTT00T1J4BBER7","DP_1")</f>
        <v>#NAME?</v>
      </c>
      <c r="C16" s="16" t="e">
        <f ca="1">[1]!BexGetCellData("00O2TQ2O5Z7DPSFCWMDG4HA2G","00O2TQ2O5Z7DTT00T1J4BBER7","DP_1")</f>
        <v>#NAME?</v>
      </c>
      <c r="D16" s="16" t="e">
        <f ca="1">[1]!BexGetCellData("00O2TQ2O5Z7DPSFCWMDG4HGE0","00O2TQ2O5Z7DTT00T1J4BBER7","DP_1")</f>
        <v>#NAME?</v>
      </c>
      <c r="E16" s="16" t="e">
        <f ca="1">[1]!BexGetCellData("00O2TQ2O5Z7DPSFCWMDG4HMPK","00O2TQ2O5Z7DTT00T1J4BBER7","DP_1")</f>
        <v>#NAME?</v>
      </c>
      <c r="F16" s="16" t="e">
        <f ca="1">[1]!BexGetCellData("00O2TQ2O5Z7DPSFCWMDG4HT14","00O2TQ2O5Z7DTT00T1J4BBER7","DP_1")</f>
        <v>#NAME?</v>
      </c>
      <c r="G16" s="16" t="e">
        <f ca="1">[1]!BexGetCellData("00O2TQ2O5Z7DPSFCWMDG4HZCO","00O2TQ2O5Z7DTT00T1J4BBER7","DP_1")</f>
        <v>#NAME?</v>
      </c>
    </row>
    <row r="17" spans="1:7" x14ac:dyDescent="0.2">
      <c r="A17" s="19" t="e">
        <f ca="1">[1]!BexGetCellData("","00O2TQ2O5Z7DTT00T1J4BBREB","DP_1")</f>
        <v>#NAME?</v>
      </c>
      <c r="B17" s="16" t="e">
        <f ca="1">[1]!BexGetCellData("00O2TQ2O5Z7DPSFCWMDG4H3QW","00O2TQ2O5Z7DTT00T1J4BBREB","DP_1")</f>
        <v>#NAME?</v>
      </c>
      <c r="C17" s="16" t="e">
        <f ca="1">[1]!BexGetCellData("00O2TQ2O5Z7DPSFCWMDG4HA2G","00O2TQ2O5Z7DTT00T1J4BBREB","DP_1")</f>
        <v>#NAME?</v>
      </c>
      <c r="D17" s="16" t="e">
        <f ca="1">[1]!BexGetCellData("00O2TQ2O5Z7DPSFCWMDG4HGE0","00O2TQ2O5Z7DTT00T1J4BBREB","DP_1")</f>
        <v>#NAME?</v>
      </c>
      <c r="E17" s="16" t="e">
        <f ca="1">[1]!BexGetCellData("00O2TQ2O5Z7DPSFCWMDG4HMPK","00O2TQ2O5Z7DTT00T1J4BBREB","DP_1")</f>
        <v>#NAME?</v>
      </c>
      <c r="F17" s="16" t="e">
        <f ca="1">[1]!BexGetCellData("00O2TQ2O5Z7DPSFCWMDG4HT14","00O2TQ2O5Z7DTT00T1J4BBREB","DP_1")</f>
        <v>#NAME?</v>
      </c>
      <c r="G17" s="16" t="e">
        <f ca="1">[1]!BexGetCellData("00O2TQ2O5Z7DPSFCWMDG4HZCO","00O2TQ2O5Z7DTT00T1J4BBREB","DP_1")</f>
        <v>#NAME?</v>
      </c>
    </row>
    <row r="18" spans="1:7" x14ac:dyDescent="0.2">
      <c r="A18" s="19" t="e">
        <f ca="1">[1]!BexGetCellData("","00O2TQ2O5Z7DTT00T1J4BBXPV","DP_1")</f>
        <v>#NAME?</v>
      </c>
      <c r="B18" s="16" t="e">
        <f ca="1">[1]!BexGetCellData("00O2TQ2O5Z7DPSFCWMDG4H3QW","00O2TQ2O5Z7DTT00T1J4BBXPV","DP_1")</f>
        <v>#NAME?</v>
      </c>
      <c r="C18" s="16" t="e">
        <f ca="1">[1]!BexGetCellData("00O2TQ2O5Z7DPSFCWMDG4HA2G","00O2TQ2O5Z7DTT00T1J4BBXPV","DP_1")</f>
        <v>#NAME?</v>
      </c>
      <c r="D18" s="16" t="e">
        <f ca="1">[1]!BexGetCellData("00O2TQ2O5Z7DPSFCWMDG4HGE0","00O2TQ2O5Z7DTT00T1J4BBXPV","DP_1")</f>
        <v>#NAME?</v>
      </c>
      <c r="E18" s="16" t="e">
        <f ca="1">[1]!BexGetCellData("00O2TQ2O5Z7DPSFCWMDG4HMPK","00O2TQ2O5Z7DTT00T1J4BBXPV","DP_1")</f>
        <v>#NAME?</v>
      </c>
      <c r="F18" s="16" t="e">
        <f ca="1">[1]!BexGetCellData("00O2TQ2O5Z7DPSFCWMDG4HT14","00O2TQ2O5Z7DTT00T1J4BBXPV","DP_1")</f>
        <v>#NAME?</v>
      </c>
      <c r="G18" s="16" t="e">
        <f ca="1">[1]!BexGetCellData("00O2TQ2O5Z7DPSFCWMDG4HZCO","00O2TQ2O5Z7DTT00T1J4BBXPV","DP_1")</f>
        <v>#NAME?</v>
      </c>
    </row>
    <row r="19" spans="1:7" x14ac:dyDescent="0.2">
      <c r="A19" s="18" t="e">
        <f ca="1">[1]!BexGetCellData("","00O2TQ2O5Z7DTT01BJKIYVFL9","DP_1")</f>
        <v>#NAME?</v>
      </c>
      <c r="B19" s="16" t="e">
        <f ca="1">[1]!BexGetCellData("00O2TQ2O5Z7DPSFCWMDG4H3QW","00O2TQ2O5Z7DTT01BJKIYVFL9","DP_1")</f>
        <v>#NAME?</v>
      </c>
      <c r="C19" s="22" t="e">
        <f ca="1">[1]!BexGetCellData("00O2TQ2O5Z7DPSFCWMDG4HA2G","00O2TQ2O5Z7DTT01BJKIYVFL9","DP_1")</f>
        <v>#NAME?</v>
      </c>
      <c r="D19" s="22" t="e">
        <f ca="1">[1]!BexGetCellData("00O2TQ2O5Z7DPSFCWMDG4HGE0","00O2TQ2O5Z7DTT01BJKIYVFL9","DP_1")</f>
        <v>#NAME?</v>
      </c>
      <c r="E19" s="22" t="e">
        <f ca="1">[1]!BexGetCellData("00O2TQ2O5Z7DPSFCWMDG4HMPK","00O2TQ2O5Z7DTT01BJKIYVFL9","DP_1")</f>
        <v>#NAME?</v>
      </c>
      <c r="F19" s="22" t="e">
        <f ca="1">[1]!BexGetCellData("00O2TQ2O5Z7DPSFCWMDG4HT14","00O2TQ2O5Z7DTT01BJKIYVFL9","DP_1")</f>
        <v>#NAME?</v>
      </c>
      <c r="G19" s="16" t="e">
        <f ca="1">[1]!BexGetCellData("00O2TQ2O5Z7DPSFCWMDG4HZCO","00O2TQ2O5Z7DTT01BJKIYVFL9","DP_1")</f>
        <v>#NAME?</v>
      </c>
    </row>
    <row r="20" spans="1:7" x14ac:dyDescent="0.2">
      <c r="A20" s="18" t="e">
        <f ca="1">[1]!BexGetCellData("","00O2TQ2O5Z7DPSFDUBTEGG7FT","DP_1")</f>
        <v>#NAME?</v>
      </c>
      <c r="B20" s="16" t="e">
        <f ca="1">[1]!BexGetCellData("00O2TQ2O5Z7DPSFCWMDG4H3QW","00O2TQ2O5Z7DPSFDUBTEGG7FT","DP_1")</f>
        <v>#NAME?</v>
      </c>
      <c r="C20" s="16" t="e">
        <f ca="1">[1]!BexGetCellData("00O2TQ2O5Z7DPSFCWMDG4HA2G","00O2TQ2O5Z7DPSFDUBTEGG7FT","DP_1")</f>
        <v>#NAME?</v>
      </c>
      <c r="D20" s="16" t="e">
        <f ca="1">[1]!BexGetCellData("00O2TQ2O5Z7DPSFCWMDG4HGE0","00O2TQ2O5Z7DPSFDUBTEGG7FT","DP_1")</f>
        <v>#NAME?</v>
      </c>
      <c r="E20" s="16" t="e">
        <f ca="1">[1]!BexGetCellData("00O2TQ2O5Z7DPSFCWMDG4HMPK","00O2TQ2O5Z7DPSFDUBTEGG7FT","DP_1")</f>
        <v>#NAME?</v>
      </c>
      <c r="F20" s="16" t="e">
        <f ca="1">[1]!BexGetCellData("00O2TQ2O5Z7DPSFCWMDG4HT14","00O2TQ2O5Z7DPSFDUBTEGG7FT","DP_1")</f>
        <v>#NAME?</v>
      </c>
      <c r="G20" s="16" t="e">
        <f ca="1">[1]!BexGetCellData("00O2TQ2O5Z7DPSFCWMDG4HZCO","00O2TQ2O5Z7DPSFDUBTEGG7FT","DP_1")</f>
        <v>#NAME?</v>
      </c>
    </row>
    <row r="21" spans="1:7" x14ac:dyDescent="0.2">
      <c r="A21" s="19" t="e">
        <f ca="1">[1]!BexGetCellData("","00O2TQ2O5Z7DPSFG8TQENM21E","DP_1")</f>
        <v>#NAME?</v>
      </c>
      <c r="B21" s="16" t="e">
        <f ca="1">[1]!BexGetCellData("00O2TQ2O5Z7DPSFCWMDG4H3QW","00O2TQ2O5Z7DPSFG8TQENM21E","DP_1")</f>
        <v>#NAME?</v>
      </c>
      <c r="C21" s="16" t="e">
        <f ca="1">[1]!BexGetCellData("00O2TQ2O5Z7DPSFCWMDG4HA2G","00O2TQ2O5Z7DPSFG8TQENM21E","DP_1")</f>
        <v>#NAME?</v>
      </c>
      <c r="D21" s="16" t="e">
        <f ca="1">[1]!BexGetCellData("00O2TQ2O5Z7DPSFCWMDG4HGE0","00O2TQ2O5Z7DPSFG8TQENM21E","DP_1")</f>
        <v>#NAME?</v>
      </c>
      <c r="E21" s="16" t="e">
        <f ca="1">[1]!BexGetCellData("00O2TQ2O5Z7DPSFCWMDG4HMPK","00O2TQ2O5Z7DPSFG8TQENM21E","DP_1")</f>
        <v>#NAME?</v>
      </c>
      <c r="F21" s="16" t="e">
        <f ca="1">[1]!BexGetCellData("00O2TQ2O5Z7DPSFCWMDG4HT14","00O2TQ2O5Z7DPSFG8TQENM21E","DP_1")</f>
        <v>#NAME?</v>
      </c>
      <c r="G21" s="16" t="e">
        <f ca="1">[1]!BexGetCellData("00O2TQ2O5Z7DPSFCWMDG4HZCO","00O2TQ2O5Z7DPSFG8TQENM21E","DP_1")</f>
        <v>#NAME?</v>
      </c>
    </row>
    <row r="22" spans="1:7" x14ac:dyDescent="0.2">
      <c r="A22" s="19" t="e">
        <f ca="1">[1]!BexGetCellData("","00O2TQ2O5Z7DPSFG8TQENM8CY","DP_1")</f>
        <v>#NAME?</v>
      </c>
      <c r="B22" s="16" t="e">
        <f ca="1">[1]!BexGetCellData("00O2TQ2O5Z7DPSFCWMDG4H3QW","00O2TQ2O5Z7DPSFG8TQENM8CY","DP_1")</f>
        <v>#NAME?</v>
      </c>
      <c r="C22" s="16" t="e">
        <f ca="1">[1]!BexGetCellData("00O2TQ2O5Z7DPSFCWMDG4HA2G","00O2TQ2O5Z7DPSFG8TQENM8CY","DP_1")</f>
        <v>#NAME?</v>
      </c>
      <c r="D22" s="16" t="e">
        <f ca="1">[1]!BexGetCellData("00O2TQ2O5Z7DPSFCWMDG4HGE0","00O2TQ2O5Z7DPSFG8TQENM8CY","DP_1")</f>
        <v>#NAME?</v>
      </c>
      <c r="E22" s="16" t="e">
        <f ca="1">[1]!BexGetCellData("00O2TQ2O5Z7DPSFCWMDG4HMPK","00O2TQ2O5Z7DPSFG8TQENM8CY","DP_1")</f>
        <v>#NAME?</v>
      </c>
      <c r="F22" s="16" t="e">
        <f ca="1">[1]!BexGetCellData("00O2TQ2O5Z7DPSFCWMDG4HT14","00O2TQ2O5Z7DPSFG8TQENM8CY","DP_1")</f>
        <v>#NAME?</v>
      </c>
      <c r="G22" s="16" t="e">
        <f ca="1">[1]!BexGetCellData("00O2TQ2O5Z7DPSFCWMDG4HZCO","00O2TQ2O5Z7DPSFG8TQENM8CY","DP_1")</f>
        <v>#NAME?</v>
      </c>
    </row>
    <row r="23" spans="1:7" x14ac:dyDescent="0.2">
      <c r="A23" s="18" t="e">
        <f ca="1">[1]!BexGetCellData("","00O2TQ2O5Z7DTT01BJKIYVLWT","DP_1")</f>
        <v>#NAME?</v>
      </c>
      <c r="B23" s="16" t="e">
        <f ca="1">[1]!BexGetCellData("00O2TQ2O5Z7DPSFCWMDG4H3QW","00O2TQ2O5Z7DTT01BJKIYVLWT","DP_1")</f>
        <v>#NAME?</v>
      </c>
      <c r="C23" s="16" t="e">
        <f ca="1">[1]!BexGetCellData("00O2TQ2O5Z7DPSFCWMDG4HA2G","00O2TQ2O5Z7DTT01BJKIYVLWT","DP_1")</f>
        <v>#NAME?</v>
      </c>
      <c r="D23" s="16" t="e">
        <f ca="1">[1]!BexGetCellData("00O2TQ2O5Z7DPSFCWMDG4HGE0","00O2TQ2O5Z7DTT01BJKIYVLWT","DP_1")</f>
        <v>#NAME?</v>
      </c>
      <c r="E23" s="16" t="e">
        <f ca="1">[1]!BexGetCellData("00O2TQ2O5Z7DPSFCWMDG4HMPK","00O2TQ2O5Z7DTT01BJKIYVLWT","DP_1")</f>
        <v>#NAME?</v>
      </c>
      <c r="F23" s="16" t="e">
        <f ca="1">[1]!BexGetCellData("00O2TQ2O5Z7DPSFCWMDG4HT14","00O2TQ2O5Z7DTT01BJKIYVLWT","DP_1")</f>
        <v>#NAME?</v>
      </c>
      <c r="G23" s="16" t="e">
        <f ca="1">[1]!BexGetCellData("00O2TQ2O5Z7DPSFCWMDG4HZCO","00O2TQ2O5Z7DTT01BJKIYVLWT","DP_1")</f>
        <v>#NAME?</v>
      </c>
    </row>
    <row r="24" spans="1:7" x14ac:dyDescent="0.2">
      <c r="A24" s="17" t="e">
        <f ca="1">[1]!BexGetCellData("","00O2TQ2O5Z7DPSFM7Q98ICB76","DP_1")</f>
        <v>#NAME?</v>
      </c>
      <c r="B24" s="22" t="e">
        <f ca="1">[1]!BexGetCellData("00O2TQ2O5Z7DPSFCWMDG4H3QW","00O2TQ2O5Z7DPSFM7Q98ICB76","DP_1")</f>
        <v>#NAME?</v>
      </c>
      <c r="C24" s="22" t="e">
        <f ca="1">[1]!BexGetCellData("00O2TQ2O5Z7DPSFCWMDG4HA2G","00O2TQ2O5Z7DPSFM7Q98ICB76","DP_1")</f>
        <v>#NAME?</v>
      </c>
      <c r="D24" s="22" t="e">
        <f ca="1">[1]!BexGetCellData("00O2TQ2O5Z7DPSFCWMDG4HGE0","00O2TQ2O5Z7DPSFM7Q98ICB76","DP_1")</f>
        <v>#NAME?</v>
      </c>
      <c r="E24" s="22" t="e">
        <f ca="1">[1]!BexGetCellData("00O2TQ2O5Z7DPSFCWMDG4HMPK","00O2TQ2O5Z7DPSFM7Q98ICB76","DP_1")</f>
        <v>#NAME?</v>
      </c>
      <c r="F24" s="22" t="e">
        <f ca="1">[1]!BexGetCellData("00O2TQ2O5Z7DPSFCWMDG4HT14","00O2TQ2O5Z7DPSFM7Q98ICB76","DP_1")</f>
        <v>#NAME?</v>
      </c>
      <c r="G24" s="22" t="e">
        <f ca="1">[1]!BexGetCellData("00O2TQ2O5Z7DPSFCWMDG4HZCO","00O2TQ2O5Z7DPSFM7Q98ICB76","DP_1")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/ Z 3 d s Z E q v H e z u 7 D x 3 f j j R 6 / + f 2 f H r 8 5 f v n q y 5 8 8 e 3 r 6 i n B + / e r 3 f / 1 7 d z 5 8 c f z F 6 d H T l 7 8 / j Y N / p Z H 9 x F e n r 9 / Q Y M 6 + o L 9 e / d 6 / / + / 9 / P X v z 3 + c f f n k O y + + O N p 5 9 h X 1 9 f v / 1 O m b M 2 r 6 5 v j x X f 2 C G 7 z 5 v d + k d 4 8 e v / 7 q i + M n z 0 + P f u / H d 8 2 v j 8 9 e / / 6 v 3 7 z 6 6 u T N V 6 9 O 0 e b 4 9 z 5 7 j Z 8 v v 3 x 9 9 u Z o Z 2 d n j 4 j O v z 8 + + f b x T z 7 / / U 8 F l v y h g P k P / P L i y 6 e n v 7 / 0 z J 9 / 9 c V X / P n L 5 6 c / e a o t q O v X R 1 / R 0 O Q 3 R v D l q 9 c v 3 h z t C d b y x 2 N C 6 8 3 v / / w n n x M S h K / 5 4 / G 3 X / 0 + v / / x y Z u z n 2 R 0 v 3 1 2 K l 0 p m f E r E f P 0 z Z f A n R + a P f n g 8 e v f / 8 3 v 8 / L o D U H j X + h v 6 i 1 C O v n 8 M S j 8 6 o j / x i / 0 9 + n z N 1 + d P d 1 l W u o f e 4 y F A P z 2 4 7 v 6 G z 4 h G P q d g t H f 8 I k H y P 4 l k H x K P T 0 9 e + o N Q z 9 4 f P I l 4 f v i 1 Z F 8 a v 7 C x 2 + O z 1 6 8 / v 1 / r 9 / n G d 7 / / O z 1 m 5 e Q G f k F f x + / e f P q T O g l J P z 9 X 5 8 + P z 0 B W 3 u f A e K Z + Q z k 5 l l l J r A k f / b 8 + H P I m f v D z I D 5 x v 9 T p 8 R 8 5 f 3 1 m P 5 9 8 / s r s 5 H U u L / k m 9 e d 7 8 z f 5 l s i N n D S v 4 i 8 P I 7 n p 8 f P C O n X L 8 F S 3 l / 2 m 5 N v 8 x y + / P I E k P n n Y 5 k F o u q X e 2 9 + Y u / L + z / 1 4 O n L 1 8 9 O v v v F 0 8 / 3 P z / 9 / M v H d 7 U F e v t 8 7 y j F s 0 P / 3 0 / 3 G D v 6 7 P G b b 3 / n j S L 0 + T 5 + e c P z y S L 1 x f H v L X + h T / f H 4 y / O X n i f 2 z 9 A + t d m C m i c p 6 + V + q + B J Z M e v z 1 + T Z T m n n 7 v N 6 + / / e w 5 p N v 8 i s + + e G o / 4 1 / x 2 f P P 7 W f 8 K 6 k h k q m T 0 9 e v f / 8 v a K 6 Z N o Y x 7 C d f n H 7 x 5 P R V t x 1 h 8 Y r o z r g 9 J e k 5 e / 7 7 0 z s B W 6 E J s Z Y w o / u D l L S v y K J a 7 e S L L 9 7 8 / m d v T r 8 g + T w 5 f n n 2 5 q v n X 3 5 z q u 3 e / 9 9 U 2 + / V V W 1 x + v 1 I v / 1 I v 7 F + e / N m Z / f s 6 Y O n X z 4 7 + W p / U L / d / 5 F 2 Y 9 n 7 x r U b H I / X v / / J m 1 c k n a 9 P T 1 6 d v v n m d N v u / + 9 1 W 4 x 6 P 9 J s P 9 J s H c / t 9 3 p 9 0 N V s e 0 a z 3 f v / l 2 Y D z T q f / L 9 E 0 4 U z 8 / T L z + 9 9 5 / T z n / r 2 x j A V v / p q D g M P / m a l d / T 7 E J / g 5 8 + F 6 m N s b 9 J 3 w N v 7 a 4 P u Y 3 B G M K w a s s J x k x b T 3 w L t p b / 9 f 1 V r g a M 7 n 3 h a b G d Q i + 0 M a z F r W H 4 Y W s z / y 2 k u / I z r L F 8 y B r y x v f 9 X R Z v 6 K z S U / g r F h F / / 3 + p 0 2 Z D o m / O 1 9 n 9 o C u f n y t f y i P Y j F + t H L h b U 1 b P f a / + r h 6 c n B 2 f 7 z / f 2 X g 6 q q 0 / / X 6 S s v g E X i y n z / w o 9 F n V 2 f + 9 n J 9 + A S / V 7 / 7 / d p b K S h l + G 3 a i + H h s m 2 t d U a / r b z 4 X P h W k K / v 4 h K L W d Q a W 2 8 / 9 R j 8 v n g Q E V t v s j j + u 2 m u o u / 0 u d y M o m P q d e T t 9 L b b E e i T f 8 9 r 2 f + C 4 x P T e Q d j T 8 o + N V X U 2 y W a X f 4 K O Y 5 v r 2 2 d O n p y + U C E z w o 2 c 0 H + Z 3 W m R + d S r 6 5 + m r s + f P X 7 8 h n j 1 6 T k N y f z 3 + 9 v H r p 6 f P j r 9 6 / u b p l y d f c W Q X f k J M 8 B J r t g D z 5 P j 1 6 V M Q 8 s 3 z L z / / M v j E K k f 7 y c m X X 7 w 8 e x q + p l r 2 b o e U P y u U P d 7 7 3 F L W U X a x K o t s W l T L v E m v 0 1 f 5 b D 2 V v 6 K 0 d k v F P 6 L 1 J l p / f r r T p / U X 1 a w 4 L 6 b E x + n L q k 5 f 5 n V R 4 f c 6 b 9 a r d d 6 0 W R k l u l v E + h H R N x H 9 i 5 e / V 5 / o T / P L f H k x p D t c X P c j 0 m 4 i 7 Z v d / T 5 p X 2 a D d L 3 / I 7 r e i q 4 / d f J l n 6 6 v 1 5 P T n 8 7 r a T F A 3 E 9 / n h I 3 l l S O E v f b 3 z n 4 q f u / 1 5 v f 6 9 M X f e K e j d P P s 6 a t 0 h d V e t o W v 2 i d t 1 D I W 2 e f H X / y 5 J O T T 5 5 + c v r J s z s / G 4 7 G 6 S a 6 M 6 z / j 9 L 5 J 8 4 e R B y L M Q x c U y 2 z M j 2 e L Y p l 0 b R 1 1 h a X F b k Z s z x 9 n d e X B X k a 6 c t / 9 O + Z l M U 0 z u o b / Y 3 X f Z J v 4 g R t c W t R + P / y l H z 3 z a v + l D w Z p 1 9 k F z Q P c D z e 3 9 P 4 E b k 7 5 H 7 z + q d + 6 i e f / 8 R 3 n v 7 E s 7 O I p j k Z W y Z v m O O z c j 1 L t 0 4 + m + 5 + M t 2 L q 5 i N / s i H T 8 D / z 1 Q Q J u C n j u + 9 O n n 9 U 0 + / 0 5 + A 6 e 6 d I R 3 0 j T g t m 5 j h 5 w f 3 M / H f 3 H 9 5 L 0 L 8 P Y / 4 X / y j f / W M V P w o f Z n V 2 U L + I D O Q n f + j f / 3 y G 3 F x f p 5 P x R u y l K + / / Z 0 H r 7 / a / a l I C A R F d L G u i 1 k 2 M + Y 2 i 5 L 9 w c + u + v n / G d n t g L 9 6 / S y i f k 7 V 0 2 z S r K m m 4 3 S 5 z i + z J i 3 z a 0 q 1 n O e z v M 5 K + q 1 K 6 / y 8 q h f j d O s 0 / S z N d z / J B 4 z D w Y c I x c 2 z 8 / 8 z 4 + B m 5 / d 5 F d F P O R m H F 9 V i U u d k m 0 t K w l Q X p J o y m o 7 n + X W 6 G 5 2 A h 9 / I B A i 3 / D w S j 5 + 8 v x d x j 4 j L N 0 z A X m w C d n d + N A H v M Q E w C w 9 + n x e v n 5 y e 3 o + E A 8 9 g F p Z t v p w W U E v Z p B K F N M v P y V M i L y m L 5 o B 3 N 4 b B P z I S f S m Q h t + + / / q r S D r C 5 i O C Z M T N 2 Y j d D 0 z F / / 9 M 2 4 P X n 3 3 5 5 O T Z d 1 7 s P P 8 G s h H j K M 0 / N D 7 2 O e H / / 6 y P O X m z + 5 3 9 J 0 + e 7 9 2 U j o j T + 0 P D 4 Z + v 9 D 5 9 F c n I n W z O R 8 R n Y G N M / O E z 8 P 9 D L S Q z 8 O r 0 y X s l J O L U / 7 A w O G S H n 0 / 8 / 3 u / / M k P y E j E 5 2 J j b P z / t b n 4 Y c z F 7 p P v / F 5 n v 8 9 P P n v + 8 J Y p i T j d N 0 a 9 H 6 6 B / n 8 m A 2 j 4 1 Z M 3 p 5 9 / / u D Z m 5 / 9 n M T u h 4 b E P 7 / s A z X 8 / O D N T 5 y + + G J v 9 / Q b y U n s f W h I 7 H P L z w v x 0 A k 4 O P l 9 v p G c x N 7 G c P h H E z B o F 5 5 / N 6 K f b p G T i F q J v Q 9 d K P 5 5 Z y W + e P A T D w / O T p 4 8 + D S W l K C s x J u q J T 8 J Y i D 5 i X z p h Q / G j 6 K p o W T F G d m I s / S T 9 O w s a i T 2 N o b N N 6 c q / t 9 A / L v 8 7 8 m X j P u z 4 x P 8 O H 7 z i m b l 1 e / 9 + / M v Z j 5 O v v j i z e 9 / 9 o a G 9 P v / 1 M n x y 7 M 3 X z 3 / 0 s 3 F 8 Z s 3 r 8 7 Q 7 O V X v / + 3 0 d n j u + Y j + e 6 N 9 G 9 z z l 3 9 f v R 7 P 7 6 r v 3 G X L 1 + 9 J l 7 d k x 7 k j 8 f P n h + / + f 0 V w u O 7 3 l / y z e v O d + Z v 8 y 1 N B Y 9 S / n p 6 9 g p / n T 5 / 8 5 X Q 6 q 4 d 8 t c c + 0 8 d f / 7 q q 5 f H T / 9 / N f R n X 7 1 4 + v r 3 P 3 n z i o b + + v T k 1 e m b y M A J 7 u f / v x q 1 n f D I Y M + e U i 8 v X 5 3 + v B n w m 7 O X n x + / / v + p R E f G S 9 r w 5 P T l m y 9 / 3 g z 4 7 M X n r 0 5 f f / n 6 5 8 2 A T 5 4 f v z 7 5 8 u e P y s J 4 X 7 7 6 e T R g 8 r f e n L 5 + + f N q v J + f v v h 5 M 1 7 n h H 0 T A 9 7 9 / 8 C A y S a R m v 5 m x v v / g Q k m n + P n 0 3 B f f f X k 1 T f E z P 8 f G C 3 M 0 c + n 2 f 2 J r 8 5 e / H / b n b z L / 5 6 c P p e R 8 y / S b r e b g D n 5 7 h d P P 9 / / N m m s x 3 d N E 2 2 7 F 6 b M X v / U T / 3 U 8 b 1 X J 6 9 / 6 u l 3 T N u 9 o 8 c v v v r i 9 3 9 9 c v z 8 F G i 7 P / h z C r t O Q A L 7 + + P T L 1 5 S 4 u T s N Z P y + e l P n j 7 H b y d f f f E V / 0 K B 6 e e v j k B b + e 3 x i 9 c k a n b Q 3 z D p f q + z p 3 g B P 4 R 4 7 0 O x z 0 9 3 b q J Y u P L 5 8 5 5 i x 3 u f 3 0 C x T l 7 8 5 z 3 F b s d j z 7 5 8 c v L s O y 9 2 n v + I Y t + + 9 x P f / R G P v R f F v n j 5 e 9 1 M s W 9 / 5 + C n 7 v 9 e X 7 1 + 9 s 1 q / v 9 v U u w W t v J H m v 9 r 6 L E H v 8 + L 1 0 9 O T + + / + h H F b m E r f 0 S x 9 9 X 8 o N j e 6 2 9 / 5 8 H r r 3 Z / 6 k c U u 6 V U / o h i 7 2 M r n e Z / d f r k R x T 7 9 p v d / d t 6 F 2 + + + + Z H e u x W U m k i 8 T f 3 X 9 7 7 E c V u Y S t / x G P v a y u p 7 d M v P 7 / 3 n d N v 3 3 / 9 1 Y 8 o d g v N 7 + L K v d 3 T H 1 H s f f T Y j z K K t 7 S V P 9 L 8 X 0 M q R f P / 5 P 2 9 F z + i 2 C 1 4 7 E f 5 s f e 1 l Z D K n 3 z + E 9 9 5 + h P P z n 7 E Y 7 f V / D + i 2 P v o s R 9 l e 0 K K 3 S I H + y M e e 0 + p p L Z f P P i J h w d n J 0 8 e f P o j i t 1 G 8 7 / Z 2 X 3 y n d / r 7 P f 5 y e f f f f M j i t 3 O u / g R j 3 2 9 3 M W P P N j b 8 9 i P c h f v q / l / x G P v 5 Y / 9 K E p 6 b 3 + M P N h n X z 4 5 e f a d F z v P t e 3 P Z 4 r d 7 F 1 Y q f z q 9 3 n 1 o 2 z P b W y l W 3 3 7 v V / + 5 I 8 o d g u p / J G t / B r e h U r l 6 2 c / y l q / l 3 f x I z 1 2 S 8 3 v 9 N i r 0 y c / o t g t 9 N i P I v H 3 t p U / W n 1 7 T 8 0 P q d x 7 / e 3 v P H j 9 1 e 5 P / Y h i t 6 C Y 1 f x v f q 9 P f x R X v p + t / J F 3 8 f R W t t L x 2 E + c P f g R x W 6 j + X 9 k K 9 + T Y i 7 b s 7 d 7 + i O K v Y 8 e e / P d N z 9 a r 7 y N r f x R 7 u J 9 f f 6 X P 1 p L e k 9 b + a M c b E i x m / P 8 T i q f 7 / 1 I j 7 2 f 5 v + R P / b 0 V t 7 F j + L K r 6 H 5 f x Q l f U 2 p / F E k / v R W m p / a P v 3 q y Z v T z z 9 / 8 O x H U d J t v I s f R U n v 6 / M 7 P f b z c 2 X k a + k x 5 b G D k 9 / n R z x 2 C + / i R / 7 Y + + o x u z L y 5 v 7 L H 6 1 X v p 9 U / k j z g 2 I 3 e 7 A u B / v s + c M f U e w W / t i P 8 m P v q / k d x U 5 f / U j z 3 1 K P / c j n f y 8 9 9 q M 8 / / t S D F L 5 4 P d 5 8 f r J 6 e n 9 H 1 H s t l L 5 5 e f 3 v n P 6 7 f u v v / o R x W 4 R V / 7 I u 3 h f W / m j S P x 9 / b G X P 1 p 9 e 8 + 4 8 k c U e 1 8 9 9 i N / 7 H 2 l 8 k c r v F / H H / t R X P k + t t J R 7 N X p k x 9 R 7 B a a / 0 f + 2 P t q f s d j z / d + F C X d h m L W g / 3 J + 3 s / W u G 9 r e b f e / 3 t 7 z x 4 / d X u T / 2 I Y r f w L l y 2 5 / f 6 9 E c 8 d i t b S W t J P / n 8 J 7 7 z 9 C e e n f 2 I Y r e x l S 4 S f / 3 s O z + i 2 C 2 k 8 v + 7 P P a z Q 7 G b b e W P c r D v S z G n + X / i 7 E d r S b e S y h + t v r 2 n 5 v + R z / + + 3 s W P 8 m P v 6 / P / S I + 9 r + Z 3 u Y v n 3 / 0 R j 9 1 G 8 0 M q f 7 R e + V 4 8 9 q M o 6 T 1 t 5 Y 8 i 8 a 8 h l U q x 7 7 7 5 k X f x X r b y R x n F W / I Y 9 N h P H d 9 7 d f L m / s t 7 P 6 L Y L X j s R 2 t J 7 6 v 5 f 5 S 7 + B p R 0 o 9 s 5 X t J 5 Y 8 o 9 r 4 U + 5 H m f 1 8 9 9 q P c x f v q M W j + Z 1 8 + O X n 2 n R c 7 z 3 9 E s d v E l T + i 2 H t 6 s F b z f / X 7 v P q R H r u N H r O a / / V P P f 3 R e u V t e A x S u f f 6 2 9 9 5 8 P q r 3 Z / 6 E c V u o f m d V P 5 o T f z p r f w x a v v 5 w Z u f O H 3 x x c H J 7 / M j i t 1 O K j X P / + z 5 w x 8 S x f 7 f T L F b e B c / 0 v w B x T 4 / 3 b k 1 j / 1 o L e l 2 P O b 0 2 N 7 u 6 Y 8 o d g t b 6 T K K z / d + l B 9 7 P 6 n 8 k e Z / e l v v 4 k d R 0 n v p s R / l + d 8 3 r v z R 6 t v X 0 G P K Y 7 / 3 y 5 / 8 E c V u Y S u p 7 R c P f u L h w d n J k w e f / o h i t 9 P 8 P / L H v q Z U / k j z P 7 2 V 5 v + R H v v 6 u Y s f x Z V P 3 9 M f O 3 3 1 4 E c U e y 8 9 9 q O 4 8 u m t v I s f x Z X v S z F q + / T L z + 9 9 5 / T b 9 1 9 / 9 S O K 3 U L z 2 y j p z U + c / U i P 3 c a 7 c B T 7 7 p s f 6 b H b + P w / 0 v z v K 5 U / W h l 5 X 8 1 v K f b m / s s f Z R R v I 5 W w l V 8 9 e X P 6 + e c P n v 3 I 5 7 + N 5 v 9 5 4 / P f 5 X + f v j p 7 z i i 9 f P X y z d n p a 6 H k y 1 d f v j x 9 J X / j Z X 1 2 C Q q A / O T x 8 6 9 O 8 d L d b u M N L + / t f s j L e x / y 8 r 0 P e P n e h 4 x 5 / 4 N e V o J 9 v Z d 9 g j G n y W / v B 8 Q n 3 N c E s r v j 0 + D o 9 / 5 6 M D 6 A F L s 7 A S l 2 v x 4 C H 8 B C u z v 7 3 w A C 9 z 8 E g U 8 / 5 O U H I R N E 1 O r n u 2 9 + r 6 8 3 q o M P Q e x h g N j X Q m A 3 F J O v B + N D e G P 3 G + C N v Q / Q M r s f o p b 3 P l y 2 9 3 c + H M b 9 b w D G w 2 8 G h k / M o 0 / H + 2 l 6 U m Z N c V 5 M s 2 n x j / 6 t y 3 S W p 6 / z + r K Y F l W T v s z r p l p m Z d 6 k q 6 p O T 7 I 2 v 6 j q f / S v z 7 5 e 5 x 2 V H x P U 3 / v Z y d e C H b D Y 1 y R O w G l f B 8 Y u / r 9 x j K + f / 1 5 f v H n 6 d Z Q R Y N + C f l 9 L 0 Q F 2 Y E l / 6 i d f P f / 9 v 3 i 5 8 z X E H b A C l f F T z 7 7 4 / Q 2 4 3 / 8 n 2 G n 4 O j B 9 8 3 J 0 / P Q n v / P 7 v P j y J 7 4 6 + / L r Q f P t D a B 9 9 e z 5 l 6 9 O X 3 8 9 Y I H 9 2 b 1 / d 3 f n 7 t 7 O 7 s O v B 8 w 3 O E f 3 d u 7 u 7 D O w d O f e o 9 3 7 j 9 D X 1 4 E a W K I f p t j v d p x y j z 7 p 7 o N H 9 3 c f 7 X 0 9 Q u 0 G g n b 8 9 I u z F 0 9 3 v i a o U K 7 2 7 u 7 c V w Q / f U Q 4 w j v / O l A 7 v u n u m G A e j M f E f P z b M N C 7 N t T 5 y e N X 0 g f / 8 p M v j r 8 4 + q n T F 2 / O n h 4 / p d f x J 5 p Q T C W G m X 9 7 / J M v j 1 + 9 p t D p J X 2 k v z 5 + f f b 5 i 6 O z x 3 f 5 5 + M v X 7 4 5 O v 2 J x 3 f x 8 / H z L 7 9 7 9 P n p F 6 R 2 8 R v + / P 1 P f + 8 3 7 i P + 6 / G 3 z z 7 / N o w v f u I T D h K / / O 4 b v y X + 0 A 9 / / + e n L 4 4 Q X H h / 8 r t v 5 F X 9 l T + n V v 6 f j 7 / 9 6 v c x r f g 3 2 8 j 9 9 f g n t c V P m k + g / + 0 f j 7 9 9 + v z l 7 3 / 8 k 8 d n H D l + 8 f r z 3 / 8 F B 5 p n X z 7 5 z o s v j n Z I J R 2 / O j 2 m C Z I P e N Q n X 3 B o e t f S u 0 P 4 n z z 9 / X / y 7 P f / 8 s n v T x N F Q f T r 3 / / Z 2 Y t v d B Z 2 9 7 a f n n X n w f v w x p n w 2 v 5 / Z y 5 e f v X 7 P 3 n 6 O f H 0 1 5 y N 0 + + c v j o 5 O z n 7 8 p u e D r g D w V T o B z d N g / v N U O v / l Y T / K S b c y z f v S f b j V 4 b / b y b 2 2 U Z i P 3 n j E X t n d / v 0 x W m H 4 N 6 H j u i W y / k P S / / g Y 2 m t Y u B B u a V U B L D e m I 7 9 l 3 7 I c / U 1 h W T n j H T U 6 x O a r / e f K 8 C l 2 V F m 1 h + G 0 f 8 / z / w 7 l i 4 b y X m X / / 3 2 8 Y u n S K u y E 6 p / P H 7 9 5 v g N / X h D i d T f / y e + O n 3 1 + w B B 7 6 / H Z y 9 e f v X m i y + f n h 7 B P 7 R / S O r z + d l r x v 7 k q 1 e / 1 0 / h l 9 e v n g L e H i U S t 4 l h 9 8 g 9 0 I 8 e E 5 p n P 8 l t v n o J u X v 9 + 3 9 B / x x / f m q h v P 7 q C 8 6 y / v 6 v v v z u a 0 x u + I H 7 / u T L 5 1 9 9 8 S J s Y j 5 7 / B W R 9 / c / P n l z R q o V 7 w G y / 5 k 2 x M c v f v + T b x O v / P 5 f v p A e a O j d j / w 2 9 G a 3 D X 9 E b V 6 / e f X V i X 1 p F 2 3 C j / w 2 / F L Y R u C 8 / j b N 3 t M v K X 1 N 3 h H o 8 + a Y 6 d L 5 + F j J F X 5 M V J b W g L n 7 + x s O G Q 5 P w 4 b y 3 t 7 A e 0 + / / P z e d 0 4 / / 6 l v H + t 7 t q H p 7 / X Z 0 9 + f f N f T 3 5 t n p f u Z a U V p f n z 4 7 O z 3 B i H 7 H x o s 3 J t 7 t s M u t L 0 Y t O D D x 6 A J J u v F 5 5 x y e X H 6 X c s S Z y / I b z 1 7 y r + + f v H l G 8 r h v / l 9 W F a P i Z a / D 0 3 b q z M E z / 6 f 6 I N 5 + e 6 r U x K P 1 6 R R i Z G / e k 4 / v z j + v X 9 / x k J + 4 b 9 / H / P 3 7 8 N v S E P y k J 8 9 Q z + v f o K l Q c Q s E l 2 q / P E P 8 h F O v 2 t b 8 1 + / / x t V W G c v n h E P P A m i X f v Z 4 8 9 P X 3 z 1 4 o z 9 + c E Y 3 r Z 5 T E s V z 0 k c v z h 7 k 7 5 r i k f L o v z s o 7 Z e 5 x + h I 5 a z s y 9 Z h d n f H 7 + G i j k 7 f v L 8 9 O T L F 2 + O z 1 6 c k q q x v / 7 + o m c i 0 N 7 8 3 u T 1 f O f 0 5 A 3 e / / 0 5 h n g d a X Y 3 C v / u q 9 e v f v / X v z f z P B H 0 J 8 + e 4 t P o h 2 Q v T o + e v v z 9 s W y E X x / b q X t 6 9 o V Y m t / 7 O Z Z w v n A u x c n x y 7 M 3 X z 3 / 0 q l V / F R N T R o H 2 I A 3 z K / E Q S L K b 7 5 6 x Y x 2 / H v r k p Q s I n E 6 R R e Q i B t / 8 r k x N v K H A u Y / m E 1 J w a p 4 i X L V 1 S y 3 w P X i S + r 6 9 d F X N C b 5 j R F 8 + e r 1 i z c Q G P c H J I X U 9 E 8 + P 0 L a z f 7 x 2 O l D Z v m z U + n q J 0 9 f v a Z Z x a 9 Q 2 m + + N B l I e l k / e M y L X 0 e / F 2 a G L e 9 r z K N P M / n g M S + L H U F f 8 C / 0 t 6 4 H M h H 1 j z 3 u X i B 9 m 4 R N Y X 6 b Y e h 3 C k Z / w y c e I P u X Q P J J 9 P T U h L G M v 3 4 A 3 n x K V v R I P j V / G Z Z 9 / f v / X r 8 P i + f n Z J R e g t X l F / x 9 / O b N q z M h l N o S c j O I g 5 V i 1 r 6 8 e H p m P g O d e T p 5 9 i 2 t y X h + D j 3 p / j C k N 9 / 4 f + p c m K + 8 v 3 5 W l j F p u f X 4 G S H 9 + i V 4 y f v L f n P C X t P r l 1 + e s N 7 F T 1 3 j D d T M d 3 + f n / y p n 3 h y c v r t 1 2 9 e / F 5 m i Z d 7 + 3 z v K D X P P u N G n z x + 8 + 3 v v F F 0 P t 9 n H c G z y Z J E a l T + U p 2 q f z z + 4 u y F 9 7 n 9 A 4 R / b S a A R n k q f 1 A 2 A j g y 4 f H b 4 9 d E Z + 7 p 9 3 7 z + t v P n k O o z a / 4 7 I u n 9 j P + F Z 8 9 / 9 x + x r + S 2 i F R O m G H h m a a K W P Y w n 7 y x e k X t M 7 d b U d Y v C K q M 2 5 P y d i f P Y c v E D A V m h B j C S u 6 P 8 S 5 s 4 o r q s V 6 g d G H K r G 9 / 9 8 r M U u y H + m w n 3 8 6 7 A Y d 9 l M / t T + o w + 7 / v 0 m H / T 4 R H f b 7 R H T Y 7 / P / f h 3 W j 2 8 / V I f d + / + 7 D n M k + 5 E O + 5 E O C 3 X Y m 0 + P v x z U Y Z / + v 0 m H 3 d Y P + / + E D u u u 0 n w N H Y a B 8 s + f 5 Z A S v / 3 c a z B D s B 9 p s J 8 T D b Z 7 / / / F K u z k i 4 N B F f b g / 0 0 q L O a G / X 9 U h f 3 U 6 Z s z S p q 9 + c Z 1 2 M + D i N J S 7 k f K 7 O d G m f 2 / V 5 e 9 / v b O 5 4 O 6 b O / / T b r s t u 7 Y 7 / 3 / f l 0 W W 4 P + G s q M F Y 9 R Y / v / f 1 d j P t F + p M d + T v S Y 0 V X / L 9 R j b 8 5 + 7 9 e D e u z g / 0 1 6 7 P 9 H P t n O y R d f v P n 9 z 9 6 c f v F B e i z i l P 3 / P 0 X m k e 5 H 2 u z n R J v t / b 9 X m 7 1 + c b I z q M 3 u / b 9 J m / 3 e t 9 R m v / f / B 7 R Z b C Z e H b z 6 v T Y p N / z q 6 z Q M N P h b N N z v / c N J n U U 1 H G N 7 k 1 o D h t 5 f G 1 Q c g z O C Y N W O F Y a b t J b + F m g r / e 1 n W 0 t h j M H f P y s 6 C z q g 8 4 m n w 3 Y G d d j O s A 6 z 1 u S H 4 Z H 5 f z m 9 h Z + b N J b I y Y D G 2 v 1 / V S S p v 0 I / 6 a 9 Q S / j 1 / 6 W K 6 a d e n 5 6 8 O n 3 z Q T 4 W f l r d c / + H p n t + j r w r S 7 H / r 7 l W / z 9 x r X 4 W 1 N I 3 5 V q 9 e f n w Z F B R P f x / k Z r 6 / 6 p r d Z f / p U 6 A z S v + n H o 5 d e r s F n 4 W K 5 9 O w + / u H O y e H b 9 + / u L s B Z l x b i D t a P B H x 6 u 6 m m S z S r / B R z F X 6 9 t n T 5 + e v l A i 8 F w c P a O p M r 8 / f k l r f u I w P X 1 1 9 v z 5 6 z f E 3 k e n N C T 3 1 + N v H 7 9 + e v r s + K v n b 5 5 + e f K V 8 M P L F 8 d f M B W f H L 8 + f Q r C v X n + 5 e d f B p 9 Y D W o / O f n y i 5 d n T 8 P X V B X f 7 Z D u G 6 W k a f j s 3 v 5 7 U t K t l Q g l 2 W u U 3 x x F X / c p u m k q t Y V P 8 e e b K M 5 9 h p 8 M z 8 A R 6 P D 4 b u f D z q Q c / d T x F 1 9 + 9 e L N r t d Q y X f T X H n k C j / / 2 Z 1 B Q 8 A 3 X z 2 I z O B i V R b Z t K i W e X P 3 V T 5 b T + X 3 6 I y 6 R M u P Z M N v + P z 0 y 8 2 U T Z W 0 U a q 6 Z P w 3 I i c 8 z f / v k Z O 9 r y M n E d I p V / 4 c C M 4 X O / d f 9 a f 3 i 2 p W n B f T I e X n v O Y f i Y r f 8 N V P H L w 3 L T / 9 R g V E p v P / P Q J y 7 2 s I i E + w n w u J + P T b T / q z + D S / z J c X Q 5 P 4 4 E c C E W 3 4 + + y + f l 9 S H n y z 8 s C T + f 8 e e d j / G v L g 0 e v n Q h x O X v 9 k f w 5 f Z o M T + P B H s h B d y N h / e v I + d N z d + W Y F g a f x / z 2 C c P 9 r C I I h 1 s + F F H x n / 1 l / 9 l 6 v J / l P 5 / W 0 I A c u 3 c r v R O f x R z F 3 X B 6 O v / z u 1 6 T o N x t 7 y 9 T + v 0 c y P v 0 a k t E n 2 w 0 y c p f / P Z F s 1 r N j X t Q 4 f v N K s u 7 8 i 0 7 h T 5 0 c v z x 7 8 9 X z L 9 2 k a s L 1 a O f l V 7 / / t w G e 0 p H 6 k X z 3 R r j I W o R N m g x A Y / n x n 4 0 U q q Q 6 h c H N M N 9 j v D 9 1 / P m r r 1 4 e P / 3 / 0 3 B 3 n p 2 9 P n l 5 + i o y u / j m 9 z k 9 f v X N D H f 3 / w v D p W / u f T P D / X / 9 7 L 7 4 6 o v v P j 3 + f X 6 e j P Y p a f B n r 7 7 8 4 u f R c N 9 8 + f N k s M T J / 7 9 j 5 C 9 + f 3 J H j i O D J c f h 9 e / z + p s Z 7 P 9 b V P L g Y E + + e k V O 2 c k 3 N L f / r x 8 u W P w n j 1 + 9 + I b 8 q f + X j J e c x C d P P 3 9 z 9 j T u Q J 4 c v 3 h K 2 q o / 5 K 8 z 5 P + X i O 8 N Q z 7 9 v V / + v B r y 0 / 8 / G t + b B v z / M / N 7 8 s U X b 3 7 / s z e n X 0 T C o r O n 1 M v L V / / / Y u h N A 3 5 z 9 v L z 4 9 f f k J r + / 8 B 4 K U 1 w c v r y 5 x N H v / j 8 1 e n r L 7 8 h P + v / A w M + e X 7 8 + u T L z 3 9 e j f f l q 5 9 H A 6 b 0 5 p v T 1 y 9 / X o 3 3 8 9 M X P 2 / G 6 7 K W 3 8 S A / 1 8 S O t x k k 0 h N f z P j / f / A B J P P 8 f N p u K + + e v L q G 2 L m / w + M F u b o 5 9 P s / s R X Z y / + / + V O / t T r 0 5 N X p 2 8 i Y y V Y / 5 + e 2 L v 8 7 8 n p c x k 0 / y L t d j v r q W Z h d / / p y e O 7 p o m 2 3 e N h R h / T d u / o M a V y f / / X J 8 f P e Q k V f 1 B U y U u T p 1 + 8 p M X W s 9 d M t e e n P 3 n 6 H L + d f P X F V / w L k f j z V 0 c A J b 8 9 f v G a 9 I c d n 4 w c y 8 b f D J l + r 7 O n e A E / h F D v Q Z 1 X v 8 / u 6 / 9 X U u c b Y 6 K v R R 1 d i 6 f v H v y / k T r 3 f 0 6 J Y w T r + M v v / r + R O L v 7 P 6 f U U d b 5 4 u T 1 T / 6 / k j q 7 P 6 f U M W r n 2 b 3 9 / z d S 5 + e W d Q x x n p 9 + + f 9 G 4 n z 6 / w r i v P q J g / 8 3 E u f g 5 5 Q 4 R u l 8 Z / / Z / x u J s 3 v v / x X U + f T b T / 7 f S J 2 H / 2 8 g z v M X Z y / + 3 0 i c / 3 d w z s 7 9 V / 9 v J M 6 D n 1 3 i 3 O V / n 7 4 6 e 8 4 o v X z 1 8 s 3 Z 6 W s h G q W r X 5 6 + k r / x s j 7 w 2 w H k J 4 + f f 8 V D v t t t v O H l v d 0 P e X n v Q 1 6 + d 9 P L G 1 6 + 9 y F j 3 v + g l z + E Y P s + w Z j T 5 L f 3 A + I T 7 m s C 2 d 3 x a Y B k w 9 e B 8 Q G k 2 N 0 J S L H 7 9 R D 4 A B b a 3 d n / B h C 4 / y E I f P o h L z 8 I m S D i t v 3 E d / c / / 3 q j O v g Q x B 4 G i H 0 t B H Z D M f l 6 M D 6 E N 3 a / A d 7 Y + w A t s / s h a n n v w 2 V 7 f + f D Y d z / B m A 8 D G G 8 H y H o Z Z + K R y f j 9 H V e X x b T o m r S W Z 6 + z s r 1 7 O s h 1 V H j s Z j p 4 N X v 9 b V g B 2 z z N Y k W c M / X g b G L / 2 8 c 4 x c / u f v k 4 e 7 J d 7 8 e 7 J v p 9 / W U F 2 A H 1 v G n n h 4 / / / 2 / h M X 8 O q A C L f B T z 7 7 4 / Q 2 4 3 / 8 n m D 5 f B 6 Z v M Y 6 O n / 7 k l 8 9 O X 7 0 6 f f X 1 g P k W B M D O f v L s 9 P d 5 d f z 1 g A U W Z e / g 7 s 7 u 3 T 1 2 8 b 4 O M N + E H N 3 b u b u z T 8 B 2 H 6 a 7 + 4 / 2 7 z / a 3 / 9 6 U A P b 8 g 3 J 8 2 7 H g / a G n u 4 e P N r 9 9 N H u / a 8 H N Z C g 4 6 d f n L 1 4 i h F 8 H V C B w H Q Q 3 H 2 0 + / X I G Z j I o 5 3 d 7 d M X p + P x 7 t 7 2 0 7 O T Y Y B 3 b U z y k 8 e 6 D M a / / O S L Y 1 r r + s n T 3 / 8 n z 3 7 / L 5 / 8 / q f f O X 1 1 c n Z y 9 u U z B L n 8 J V 6 g U E j s K f / 2 + C d f H r 9 6 T R H P S / p I f 3 3 8 + u z z F 0 d n j + / y z 8 d f v n x z d P o T j + / i 5 + P n X 3 7 3 C M o N P / H H 7 3 / 6 e 7 8 x H / D v t H r 2 + b d h J v A T n 3 B c 9 + V 3 3 / i / / f 7 P a V V t h 1 8 y f 3 F 7 b a S / m l b + n 4 9 p 8 c a 0 4 t 9 s I / f X 4 5 / U F j 9 p P o F K t 3 8 8 / v b p 8 5 e / / / F P H p 9 x g P f F 6 8 9 / / x c c D 5 p l R C b c S 2 8 d E W M 7 + Y I j y L u W 2 l 2 y H 7 / 6 / W m G K N B 9 f T O x z z Y S + 8 k b j 9 j C F B 2 C e x 8 6 o h 8 Z v u E / L P 2 D j 6 W 1 k N 2 H 8 s Z 9 z D T a j 0 9 O A O u N 6 d h / 6 Y c 8 V z s v v / r 9 n z z 9 / M 3 Z 0 / e a r Z 2 z 3 / / Z 2 e u T l 6 z 1 3 3 O u A J d m R 5 l Z f x h G / / 8 8 8 + 9 Y u m w k 5 1 3 + 9 9 v H L 5 4 + h / s A M 6 h / P H 7 9 5 v g N / X h D q Z 7 f / y e + O n 3 1 + w B B 7 6 / H Z y 9 e f v X m i y + f n i K T 4 / 6 Q 5 M z z s 9 e M / c l X r 3 6 v n 8 I v r 1 8 9 B T z o 2 m 1 i 2 D 0 y a / r R Y 0 L z 7 C e P f i 9 S v f L b 4 9 d f v Y T 8 v f 7 9 v 6 B / j j 8 / t d B e f / U F 5 4 N + / 1 d f f v c 1 J j n 8 w H 1 / 8 u X z r 7 5 4 E T Y x n z 3 + i s j 8 + x + f v D k j F Y v 3 A N n / T B v i 4 x e / / 8 m 3 i W d + / y 9 f S A + k 5 7 s f + W 3 o z d c g U / c j a v P 6 z a u v T u x L 3 C b 8 y G / D L + 0 G b Q T O 6 2 / T L D 7 9 k h J t p y / e g D 5 v j p k u n Y + P l V z h x 0 R t a Q 2 Y u 7 + / 4 Z R h p z t s K O / t 6 Z 8 e o N d n T 3 9 / s s i n v z e T u / u Z a U V J R X z 4 7 O z 3 x u j 7 H x r w 7 k 3 T z P / M t I p A C z 5 8 j M F i F l 5 8 L s n L 0 + / a u T 5 7 Q R b 5 7 C n / + v r F l 2 8 o j f j m 9 2 F h P C Y i / T 4 0 H 6 / O 4 O v 7 f 6 I P Z t a 7 r 0 6 J / 1 + T y i Q O / e o 5 / f z i + P f + / R k L + Y X / / n 3 M 3 7 8 P v y E N y f Y / e 4 Z + X v 3 E T w I + f j w W Y Y q 4 x C p l / I M 8 g V N W U e 6 v 3 / + N q q W z F 8 9 o h p / 4 H r r 9 6 P H n p y + + e n H G n s p g 2 G H b P K a M 6 X O S t S / O 3 q T v m u L R s i g / + 6 i t 1 / l H 6 I e F 6 O z L F 5 h k + / v j 1 9 A j Z 8 d P n p + e f P n i z f H Z i 1 P S J / b X 3 1 + U S Q T a m 9 + b X J v v n J 6 8 w f u / P 3 t I r y P N 7 k b h 3 3 3 1 + t X v / / r 3 Z o Y m o v 7 k 2 V P + 9 E 3 n g z e / / x n p K 3 h u 0 h x / E S d k i / w I x D t 9 f g q 5 + P 0 h 0 / j s c e D c U V v j r P 0 + + h J / R l b m 1 L x w t p z l 7 z D T 8 s v j n y S / u Q d b P q Q 2 I c R Y B 6 9 O i c d f / f 7 H r 1 + f f v H k + e + z u Z s n p + + O Z 7 N i O U p / M q + b o l p + 9 o C S D e P d 8 c 5 4 Z 5 S e r M t 2 X e e f L f N 1 W 2 f l K H 2 5 n p T F 9 P f K r 9 9 U b / P l Z w / 3 P s 0 + 3 d s 5 m E 7 O 7 x 9 M s s n X w f P k O W G 6 G c l p t R g 3 2 W o 8 K c Z 5 O 8 6 W W X n 9 g 7 w e Z 0 B 8 T C M 4 a / P F m / x d e 1 r m i 3 z Z v h c W L O F m t j e j 8 f T l 7 7 / 7 X r B P f 2 + S h V v M N Q 3 h q 6 c n n 7 9 8 8 X u 9 f P B 7 7 f / e D 7 5 6 e X Z 8 / P T L g y 9 + 8 s l P v F e H r 7 9 9 e v p m c 1 + f z v w w 7 S V N e k X 0 z J v 0 X X q S t f l 7 d f f 0 F C 7 Q 7 / / 6 2 8 c v b x 7 h F 8 + + f X L w 5 b c / f b l 7 / / X x i 7 2 T n b N v f / X 5 7 h f f f j + S v o I q 3 t z X 7 3 b y u + 0 + w j / v B f j p 2 e u X z 4 9 / n 9 8 f C v r s h L T / 8 z e n r z b z J a u W 9 w D 9 7 M t X X x y / + W Z h Q k 3 8 / q o n b p C i X 1 i 2 h 7 / H u 0 W Z X q q k f 0 R S / l G a L 6 c V y d H F Z x + t 2 / P t 3 U 8 / + j 1 + 4 U V 7 + B s n a E 6 M U m R l 8 Y P c k 6 6 U Q C y b R 6 R l P / t o 3 r a r R 3 f v X l 1 d j a / u j a v 6 g q J g C o V / 7 y + e v 5 7 O 8 0 W 2 X S y b N l t O S Q 2 b t 2 Y 3 v / W R I J C m Q O H N 9 S r H 3 y c V g 2 r x 2 V 3 z o W l 0 9 h R / i S f I D e Q D 8 z W P 3 7 y D o X C b 4 F M Z 7 9 3 Y g P H 1 e 7 H S 8 V d v K M r e L I f v O 8 8 n x y 9 h K t 8 b 5 l 3 f H B m L J y Z s s z 3 b / 1 m 0 Z / v v R c 4 f 2 b P 3 w e L 9 7 N n e e 8 F + D 3 t 2 7 y e e P X z 9 7 e d 7 L 4 6 / f P G T n 7 7 5 i Z 9 A y H z 2 8 v d + + V 4 d / r / Z n p 1 8 9 d 3 f + / d + 8 J 3 v n H 7 n x b 3 d 3 / v 4 y + M X J y 9 / r 4 P j V 7 / P e 3 V 5 G 3 v 2 H d i z 7 / z c 2 7 M f 2 b N v 0 J 7 9 Z E a o T M p 8 g z 0 z M c v v H 8 / i 3 m T o S K v 9 y M 7 d a O f u / y z a u f v v R c 4 f 2 b n 3 w e L / J X b u K 0 o O / V 6 / z 6 v f + + W 9 5 / d f P 3 / 2 k 9 / 5 v X + f T 0 + + e L P 7 6 X t 1 + P 9 m O / f w 2 5 Q e / s 7 + k 9 e / 9 0 / s P 3 l 5 f P w T X 7 5 + 8 + D 3 2 v 3 y + X t 1 e R s 7 9 3 v B z v 1 e P 7 J z P w / t H K f u f n 9 / 2 e x H 1 u 2 b s G 6 7 p q u f B e v 2 f n L 6 I + v 2 P l i 8 n 3 V 7 v 5 l 4 D + t 2 8 l N 7 D 3 Y f / s S b r 5 4 / / H L n 9 b 3 9 n S 9 f P f / y i / v / f 8 p K f n 7 / y f H v / e n 9 7 + 4 d f P E T r 8 j b 3 n + w 8 9 2 d L 4 6 / e e t 2 D O t 2 / C P r 9 v P W u u 2 c / f 6 6 n P 4 j 2 / Z 1 b d v n r 2 h l 9 p s 2 a g b o e x D w 5 6 c 1 + 7 w u Z u / V / c + m G X t z / O r z U 1 m s H e h i 9 0 O 7 e A 9 L + X p v f / / l 0 0 9 f H d x / + t X p 7 / 3 6 0 9 3 T L 7 5 4 9 e D e 2 d l 7 d X g L S 3 m + J o H P 3 2 8 c 7 2 U R 7 7 8 4 2 H v 5 7 d / r u 6 c P v / P s + f 7 v 9 f T z T 3 / i x Y P 7 D z / 9 y f f q 8 t Y W 8 f P f b e / 9 l g P E X m 0 G / X u / F 8 T X X 7 6 i R f 6 T L 1 / c I C L v B / X b Z 6 e v j l + d f P v 3 + d k E z Y a W w q V n Z 7 / 3 6 T d j w l 8 c / + T Z 5 8 c 3 a v L 3 x P i b N D h g g K + e H 3 + T 6 D 1 9 d f b 8 + e / / 9 M v v v v j 9 v 3 z x + 9 N 0 / e Q 3 g u m 3 z z 7 / 9 n P 6 / x v y 3 1 5 9 d f L m q 1 e n v / 8 X Z D C + K R e O 5 v 2 U N P z J 6 e / / e 5 3 + P t 8 o h 5 3 Q W s 0 X X z 4 9 / b 0 3 A 3 3 2 1 f P n r 8 9 + 6 v R r w b 7 B a n 4 t 2 M d P v / P V a 0 j E G Q W o x 6 9 O N 3 P J b e l M f 7 4 5 P b l R J m 4 L 7 u m X v / + L L 8 l y k Y P 8 5 v T 3 f / E V G O J W b v h 7 T u L r b 3 / 5 X W L m L 9 g L J 1 / l 9 x d 7 Z j 7 5 R s b y + q u X y N a 8 / v 1 f n H 7 3 9 3 9 + 9 u J r a K G 7 + u v t H c C 9 n w 0 H 8 P 1 S x D 9 y A G / V / f s 5 g O 8 3 B f / v c g B 3 z x 7 8 x L f v P T z 7 6 v T p d 7 / 6 f e 7 / 5 K t v f 7 7 7 4 N M v d t 5 X Z G 9 0 A F 2 a Z J a n r + m j 9 5 y R 9 / E F P 3 / 5 4 s m 9 L x 9 + + 7 s / + f n D z w 9 2 9 l 7 / P g + + / Z M P f m r n q / f q 8 j a + 4 J P f 7 R 7 W u A / e C z A P I j I 9 3 X m n k T w 4 e P r 8 7 M 1 3 T v d 2 P v 2 9 3 z y 8 t / 9 w 9 8 H J / h d f v H 7 6 N T q E A j 1 + 8 X R z n 6 + r u i U R P m 6 m + R K J j E c 7 z 7 5 Q i / T e H b 7 5 f b p z F e v N d j W + K M 6 / R i 9 9 O u 6 F v T B H f P n V T 3 3 n u 3 v P T 3 7 q 3 v N P H + z 9 x J M X u 8 / 3 d 1 9 + 8 Z N f o 8 M o H b t 9 K h 2 f 5 j 8 7 h I x 1 5 / p 6 8 4 2 R 8 l 6 f l L / X t / d f f + f + k 0 9 f P f n O 8 2 c v v / 3 6 5 P d 6 9 h O 7 r 1 5 / + u R r d B g l Z b f P H k v + 1 O m b s 5 / 4 6 v T N N 0 P K W H f f P E / u 9 w n 5 8 O D z 1 5 8 + e / D 8 p x 4 8 / O L 3 f v D 8 J 7 / 7 6 u z 0 q 9 d n 9 z 7 9 G h 1 G C d n t s 8 + T 3 y w l Y / 3 9 b D D l / T 4 t f + r 5 w 3 t 7 3 / 3 u 7 / 3 p i 6 f H X 3 7 x 9 P 5 3 7 z 1 7 8 / T T 0 + c P v 0 a H U V p 2 + + z r y Z M v v n j D L t / X 6 L J P y 1 h / 3 z x X f t q n 5 N n v 9 e b N 2 b d J V T 7 c O 3 n 1 9 P P 9 h z / 1 8 s 3 p k y / v f W O U 7 P Y Z 0 Z T f L C l j H f 5 s s O W D P j H v / c S 3 n z 5 5 e e / V 8 c 7 p y 8 9 / a u f b p 2 f 7 r 0 5 2 f + r T 9 / W u B o n Z 7 R N j 4 9 8 8 x t z 5 c u / N T + x 9 e f + n H j z 9 7 u / z 3 Z 2 D 3 b P j 1 8 9 f n L 3 o f P O T P / U T T 0 5 O v / 3 q 4 N X v 9 T W w 6 5 M 9 h t o 3 z 8 E H f a I / 2 / n 2 t 4 9 / 7 w f f f X r v + R c 7 r + 7 T 6 t / D v d / n 9 3 r 1 8 N 7 X 6 D B K 9 G 6 f l u g + D / 8 c U T 2 G 2 8 8 G s z / s 0 / 3 N V 2 9 2 7 7 3 Z / e 7 + d 8 9 O 7 p 9 9 5 9 6 3 X x 6 8 + P T p l y + + j h R H 6 d 7 t 8 9 b M / u a r B z / L Z I + h 9 s 0 z + 2 4 k 1 n l y f L r 7 5 s m 9 0 4 c H O 7 / P T 3 z 7 4 c M X x 2 c P P n 3 5 + Z N n X 6 P H e I T Q i + R u z e 4 / + 3 S P I v e z w e + 7 k e D s p 3 7 y / s O f e v 6 d g 6 9 + 8 s n B V 2 + O n / / E T / z E 3 s t X 3 / 3 u 1 / G m 4 q S P x U u 3 4 f g v d u 6 / + t m m / A 8 n l t u N B H M / + X t / 9 f m z k 0 9 f v t i 9 t / f q 9 / r 2 2 e / 1 4 P i L v V d 7 X 3 z 7 a / Q Y p 3 s s v L o V y / 8 w C P / D i v 1 2 I 8 H f s 9 2 D n f 0 H P 7 H 3 9 C e e n v w + P 3 X 6 4 t X Z k 8 + / / O 7 v 8 3 s / / x o 9 x k k f C 8 d u x f K f f v v J z z b l f z i h 4 m 4 k V j z + 7 u / z 7 c 9 3 f v L 3 + v R s 7 7 s v f v L 1 q + f f 2 b n 3 + o t 7 O + + X F 9 x E 9 1 j w d j u W / y E Q / o c V W e 5 G Q s v f 6 / P v P H j x x f O d Z 7 / 3 6 y + f H X z n 9 P f 6 z u + z + + T 0 q 2 d v v k a P c d L H Y r 1 b s f z J 6 5 / 8 2 a b 8 D y c O 3 f 2 0 T / e d 3 e N X D x 8 + e 7 r 7 3 V e / 9 8 v 7 D 7 5 z / 8 X v / c X J y c 7 T F 1 + j x z j d u 5 3 e n u V / C I S P I f e z w v K R s P U n v / v p 7 / P 7 v L 5 3 7 + X L N 3 u n n 3 5 1 / 8 v 7 z w 9 O 7 v 3 k V z / x N X q M k / 7 r x q 1 f f G f / 2 c 8 2 5 X 8 4 g e t u J H L 9 9 r 3 7 P 3 l 6 9 h O v n x / f + / L s q 6 8 e n v 0 + L w + O P z 3 5 7 t n X 6 D F O 9 6 8 d u v 4 w C P 9 N x 6 6 y N h 1 2 8 o F L 0 1 + + o s T U y Z c v v t E F 7 2 + f n b 4 6 f n X y 7 d / n Z x P 0 m 9 P f + w 1 9 e / r s 7 P f + G o v d M d g v j n / y 7 P P j N 2 d f v v g m M T 7 + 6 s 2 X z 8 4 2 z 9 p t M Q Q D f P X 8 + B u B 9 f T V 2 f P n v / / T L 7 / 7 4 v f / 8 g V J 1 4 u f / E b A f v v s 8 2 8 / p / + / + f 1 f v 3 n 1 1 c m b r 1 6 d / v 5 f 0 N r 8 6 a t v Z p J o w k 9 p M f 3 k 9 P f / v U 5 / n 2 8 G 5 M n z s 5 d f f P n 0 9 P f e P O 3 P v n r + / P X Z T 5 2 + 1 + w b 2 L / P z w L s 4 6 f f + e o 1 Z O D s x R t d i f s G q E F / v j k 9 u V E K b g v u 6 Z e / / 4 s v 3 / z + T 0 + f n 7 4 h s / E V O O H 3 F 0 X 2 z c z e 6 2 9 / + V 0 2 D q c v 3 r z + / Y 9 f / / 6 n v / f J 6 X P 7 y T f T x 1 c v S d O 8 f v 3 7 v z j 9 7 u / / / O z F 1 1 A 4 d / X X s 9 P X 9 M e r 1 6 9 + / 9 e / 9 + + P N v S X r A 3 Q 5 6 9 / / 5 8 8 f n V 2 / O T 5 K c n j m 2 P q 6 N X R Y / v r 7 / 9 t s n / P T 9 N 3 T f F o W Z S f f d T W 6 / w j d P b m 9 / 7 9 v 3 z y H Z o 1 v E / / f / 7 V 6 e t I s 7 t R + G 8 M l o z a q 1 e / d / D 3 2 d O j 4 + f P i c R P X x 1 / / v s T A v T L l y 9 p e E 9 p s O i I 1 S H / Q s P q v B w B R v J L l P w 2 z d L Z m 9 / / i + O T V 1 9 6 s B j J W w C h P 0 8 w H W Y 0 X x + d L 0 6 f v 7 F g X n 9 9 O C o 1 v / 9 3 v 3 z 1 e z 3 5 8 s v f 6 2 s M y l D m u 0 + g k O m r F w P o 3 A K W Q e P 3 f 3 n 8 + j X 9 8 f R r 4 P P m 2 6 d f + J S 9 7 X u v 3 / w + z 0 9 / / 6 9 e P j 0 m g Y f u 8 4 e x 8 1 5 U f f P q + M V r 0 v c f C O b H Y d u + / s t f f f 2 X X 3 z 5 + 3 / 3 1 b E v L r e l o p 3 B z t B v + z 6 r R f r A C c k H c L d F 5 s x n p K P X D 3 / y + M 1 P 7 f / e n 3 9 n 7 9 6 D 3 d 2 X T x 8 8 P / v O T 3 7 n 9 a f v B f w l m S 4 y Y B 8 2 x Q q E 3 / g 6 1 C I F D 1 f 4 9 d m L z 4 l 5 n 7 7 8 / V U a v w a s r 1 6 f k v S + O f u C 7 D k 5 Q V + S 3 r y t g r o b 6 m J A I j v G p o f s 8 R E U + e O 7 3 U 8 f y 9 g R k W 2 a E a + V v o G I 5 e i 7 V f 1 2 U l V v T Q P + 8 P H r N 0 Z 4 j 4 j 7 v b / Q 7 P P T o / 8 H E Q D T a I P k A Q A = < / A p p l i c a t i o n > 
</file>

<file path=customXml/itemProps1.xml><?xml version="1.0" encoding="utf-8"?>
<ds:datastoreItem xmlns:ds="http://schemas.openxmlformats.org/officeDocument/2006/customXml" ds:itemID="{1D8E9BE4-53E4-49F4-AA65-1D87C900D83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6d. Servicios Personales x Cate</vt:lpstr>
      <vt:lpstr>Servicios de Salud</vt:lpstr>
      <vt:lpstr>fuente1</vt:lpstr>
      <vt:lpstr>'6d. Servicios Personales x Cate'!Área_de_impresión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pc</cp:lastModifiedBy>
  <cp:lastPrinted>2022-01-29T00:56:50Z</cp:lastPrinted>
  <dcterms:created xsi:type="dcterms:W3CDTF">2017-07-25T20:59:38Z</dcterms:created>
  <dcterms:modified xsi:type="dcterms:W3CDTF">2022-02-14T19:30:31Z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Personales(S9VATZ4XGJ23711PD7LIJVJS6).xlsx</vt:lpwstr>
  </property>
</Properties>
</file>